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28920" yWindow="-1605" windowWidth="29040" windowHeight="15840" tabRatio="883"/>
  </bookViews>
  <sheets>
    <sheet name="1. паспорт местоположение" sheetId="7" r:id="rId1"/>
    <sheet name="3.1. паспорт Техсостояние ПС" sheetId="13" state="hidden" r:id="rId2"/>
    <sheet name="3.2 паспорт Техсостояние ЛЭП" sheetId="23" state="hidden" r:id="rId3"/>
    <sheet name="3.3 паспорт описание" sheetId="6" r:id="rId4"/>
    <sheet name="3.4. Паспорт надежность" sheetId="17" state="hidden" r:id="rId5"/>
    <sheet name="4. паспортбюджет" sheetId="10" state="hidden" r:id="rId6"/>
    <sheet name="5. анализ эконом эфф" sheetId="24" state="hidden" r:id="rId7"/>
    <sheet name="6.1. Паспорт сетевой график" sheetId="25"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a" localSheetId="7">#REF!</definedName>
    <definedName name="\a">#REF!</definedName>
    <definedName name="\m" localSheetId="7">#REF!</definedName>
    <definedName name="\m">#REF!</definedName>
    <definedName name="\n" localSheetId="7">#REF!</definedName>
    <definedName name="\n">#REF!</definedName>
    <definedName name="\o" localSheetId="7">#REF!</definedName>
    <definedName name="\o">#REF!</definedName>
    <definedName name="_____FY1">#N/A</definedName>
    <definedName name="____FY1">#N/A</definedName>
    <definedName name="___SP1" localSheetId="7">[1]FES!#REF!</definedName>
    <definedName name="___SP1">[1]FES!#REF!</definedName>
    <definedName name="___SP10" localSheetId="7">[1]FES!#REF!</definedName>
    <definedName name="___SP10">[1]FES!#REF!</definedName>
    <definedName name="___SP11" localSheetId="7">[1]FES!#REF!</definedName>
    <definedName name="___SP11">[1]FES!#REF!</definedName>
    <definedName name="___SP12" localSheetId="7">[1]FES!#REF!</definedName>
    <definedName name="___SP12">[1]FES!#REF!</definedName>
    <definedName name="___SP13" localSheetId="7">[1]FES!#REF!</definedName>
    <definedName name="___SP13">[1]FES!#REF!</definedName>
    <definedName name="___SP14" localSheetId="7">[1]FES!#REF!</definedName>
    <definedName name="___SP14">[1]FES!#REF!</definedName>
    <definedName name="___SP15" localSheetId="7">[1]FES!#REF!</definedName>
    <definedName name="___SP15">[1]FES!#REF!</definedName>
    <definedName name="___SP16" localSheetId="7">[1]FES!#REF!</definedName>
    <definedName name="___SP16">[1]FES!#REF!</definedName>
    <definedName name="___SP17" localSheetId="7">[1]FES!#REF!</definedName>
    <definedName name="___SP17">[1]FES!#REF!</definedName>
    <definedName name="___SP18" localSheetId="7">[1]FES!#REF!</definedName>
    <definedName name="___SP18">[1]FES!#REF!</definedName>
    <definedName name="___SP19" localSheetId="7">[1]FES!#REF!</definedName>
    <definedName name="___SP19">[1]FES!#REF!</definedName>
    <definedName name="___SP2" localSheetId="7">[1]FES!#REF!</definedName>
    <definedName name="___SP2">[1]FES!#REF!</definedName>
    <definedName name="___SP20" localSheetId="7">[1]FES!#REF!</definedName>
    <definedName name="___SP20">[1]FES!#REF!</definedName>
    <definedName name="___SP3" localSheetId="7">[1]FES!#REF!</definedName>
    <definedName name="___SP3">[1]FES!#REF!</definedName>
    <definedName name="___SP4" localSheetId="7">[1]FES!#REF!</definedName>
    <definedName name="___SP4">[1]FES!#REF!</definedName>
    <definedName name="___SP5" localSheetId="7">[1]FES!#REF!</definedName>
    <definedName name="___SP5">[1]FES!#REF!</definedName>
    <definedName name="___SP7" localSheetId="7">[1]FES!#REF!</definedName>
    <definedName name="___SP7">[1]FES!#REF!</definedName>
    <definedName name="___SP8" localSheetId="7">[1]FES!#REF!</definedName>
    <definedName name="___SP8">[1]FES!#REF!</definedName>
    <definedName name="___SP9" localSheetId="7">[1]FES!#REF!</definedName>
    <definedName name="___SP9">[1]FES!#REF!</definedName>
    <definedName name="__FY1">#N/A</definedName>
    <definedName name="__SP1" localSheetId="7">[1]FES!#REF!</definedName>
    <definedName name="__SP1">[1]FES!#REF!</definedName>
    <definedName name="__SP10" localSheetId="7">[1]FES!#REF!</definedName>
    <definedName name="__SP10">[1]FES!#REF!</definedName>
    <definedName name="__SP11" localSheetId="7">[1]FES!#REF!</definedName>
    <definedName name="__SP11">[1]FES!#REF!</definedName>
    <definedName name="__SP12" localSheetId="7">[1]FES!#REF!</definedName>
    <definedName name="__SP12">[1]FES!#REF!</definedName>
    <definedName name="__SP13" localSheetId="7">[1]FES!#REF!</definedName>
    <definedName name="__SP13">[1]FES!#REF!</definedName>
    <definedName name="__SP14" localSheetId="7">[1]FES!#REF!</definedName>
    <definedName name="__SP14">[1]FES!#REF!</definedName>
    <definedName name="__SP15" localSheetId="7">[1]FES!#REF!</definedName>
    <definedName name="__SP15">[1]FES!#REF!</definedName>
    <definedName name="__SP16" localSheetId="7">[1]FES!#REF!</definedName>
    <definedName name="__SP16">[1]FES!#REF!</definedName>
    <definedName name="__SP17" localSheetId="7">[1]FES!#REF!</definedName>
    <definedName name="__SP17">[1]FES!#REF!</definedName>
    <definedName name="__SP18" localSheetId="7">[1]FES!#REF!</definedName>
    <definedName name="__SP18">[1]FES!#REF!</definedName>
    <definedName name="__SP19" localSheetId="7">[1]FES!#REF!</definedName>
    <definedName name="__SP19">[1]FES!#REF!</definedName>
    <definedName name="__SP2" localSheetId="7">[1]FES!#REF!</definedName>
    <definedName name="__SP2">[1]FES!#REF!</definedName>
    <definedName name="__SP20" localSheetId="7">[1]FES!#REF!</definedName>
    <definedName name="__SP20">[1]FES!#REF!</definedName>
    <definedName name="__SP3" localSheetId="7">[1]FES!#REF!</definedName>
    <definedName name="__SP3">[1]FES!#REF!</definedName>
    <definedName name="__SP4" localSheetId="7">[1]FES!#REF!</definedName>
    <definedName name="__SP4">[1]FES!#REF!</definedName>
    <definedName name="__SP5" localSheetId="7">[1]FES!#REF!</definedName>
    <definedName name="__SP5">[1]FES!#REF!</definedName>
    <definedName name="__SP7" localSheetId="7">[1]FES!#REF!</definedName>
    <definedName name="__SP7">[1]FES!#REF!</definedName>
    <definedName name="__SP8" localSheetId="7">[1]FES!#REF!</definedName>
    <definedName name="__SP8">[1]FES!#REF!</definedName>
    <definedName name="__SP9" localSheetId="7">[1]FES!#REF!</definedName>
    <definedName name="__SP9">[1]FES!#REF!</definedName>
    <definedName name="_1Excel_BuiltIn__FilterDatabase_19_1" localSheetId="7">#REF!</definedName>
    <definedName name="_1Excel_BuiltIn__FilterDatabase_19_1">#REF!</definedName>
    <definedName name="_8Excel_BuiltIn__FilterDatabase_19_1" localSheetId="7">#REF!</definedName>
    <definedName name="_8Excel_BuiltIn__FilterDatabase_19_1">#REF!</definedName>
    <definedName name="_CST11">[2]MAIN!$106:$106</definedName>
    <definedName name="_CST12">[2]MAIN!$116:$116</definedName>
    <definedName name="_CST13">[2]MAIN!$126:$126</definedName>
    <definedName name="_CST14">[2]MAIN!$346:$346</definedName>
    <definedName name="_CST15">[2]MAIN!$1198:$1198</definedName>
    <definedName name="_CST21">[2]MAIN!$109:$109</definedName>
    <definedName name="_CST22">[2]MAIN!$119:$119</definedName>
    <definedName name="_CST23">[2]MAIN!$129:$129</definedName>
    <definedName name="_CST24">[2]MAIN!$349:$349</definedName>
    <definedName name="_CST25">[2]MAIN!$1200:$1200</definedName>
    <definedName name="_FXA1">[2]MAIN!$261:$261</definedName>
    <definedName name="_FXA11">[2]MAIN!$1204:$1204</definedName>
    <definedName name="_FXA2">[2]MAIN!$280:$280</definedName>
    <definedName name="_FXA21">[2]MAIN!$1206:$1206</definedName>
    <definedName name="_FY1">#N/A</definedName>
    <definedName name="_IRR1">[2]MAIN!$D$1013</definedName>
    <definedName name="_KRD1">[2]MAIN!$524:$524</definedName>
    <definedName name="_KRD2">[2]MAIN!$552:$552</definedName>
    <definedName name="_LIS1">[2]MAIN!$325:$325</definedName>
    <definedName name="_NPV1">[2]MAIN!$D$1004</definedName>
    <definedName name="_PR11">[2]MAIN!$66:$66</definedName>
    <definedName name="_PR12">[2]MAIN!$76:$76</definedName>
    <definedName name="_PR13">[2]MAIN!$86:$86</definedName>
    <definedName name="_PR14">[2]MAIN!$1194:$1194</definedName>
    <definedName name="_PR21">[2]MAIN!$69:$69</definedName>
    <definedName name="_PR22">[2]MAIN!$79:$79</definedName>
    <definedName name="_PR23">[2]MAIN!$89:$89</definedName>
    <definedName name="_PR24">[2]MAIN!$1196:$1196</definedName>
    <definedName name="_RAZ1" localSheetId="7">#REF!</definedName>
    <definedName name="_RAZ1">#REF!</definedName>
    <definedName name="_RAZ2" localSheetId="7">#REF!</definedName>
    <definedName name="_RAZ2">#REF!</definedName>
    <definedName name="_RAZ3" localSheetId="7">#REF!</definedName>
    <definedName name="_RAZ3">#REF!</definedName>
    <definedName name="_SAL1">[2]MAIN!$151:$151</definedName>
    <definedName name="_SAL2">[2]MAIN!$161:$161</definedName>
    <definedName name="_SAL3">[2]MAIN!$171:$171</definedName>
    <definedName name="_SAL4">[2]MAIN!$181:$181</definedName>
    <definedName name="_SP1" localSheetId="7">[1]FES!#REF!</definedName>
    <definedName name="_SP1">[1]FES!#REF!</definedName>
    <definedName name="_SP10" localSheetId="7">[1]FES!#REF!</definedName>
    <definedName name="_SP10">[1]FES!#REF!</definedName>
    <definedName name="_SP11" localSheetId="7">[1]FES!#REF!</definedName>
    <definedName name="_SP11">[1]FES!#REF!</definedName>
    <definedName name="_SP12" localSheetId="7">[1]FES!#REF!</definedName>
    <definedName name="_SP12">[1]FES!#REF!</definedName>
    <definedName name="_SP13" localSheetId="7">[1]FES!#REF!</definedName>
    <definedName name="_SP13">[1]FES!#REF!</definedName>
    <definedName name="_SP14" localSheetId="7">[1]FES!#REF!</definedName>
    <definedName name="_SP14">[1]FES!#REF!</definedName>
    <definedName name="_SP15" localSheetId="7">[1]FES!#REF!</definedName>
    <definedName name="_SP15">[1]FES!#REF!</definedName>
    <definedName name="_SP16" localSheetId="7">[1]FES!#REF!</definedName>
    <definedName name="_SP16">[1]FES!#REF!</definedName>
    <definedName name="_SP17" localSheetId="7">[1]FES!#REF!</definedName>
    <definedName name="_SP17">[1]FES!#REF!</definedName>
    <definedName name="_SP18" localSheetId="7">[1]FES!#REF!</definedName>
    <definedName name="_SP18">[1]FES!#REF!</definedName>
    <definedName name="_SP19" localSheetId="7">[1]FES!#REF!</definedName>
    <definedName name="_SP19">[1]FES!#REF!</definedName>
    <definedName name="_SP2" localSheetId="7">[1]FES!#REF!</definedName>
    <definedName name="_SP2">[1]FES!#REF!</definedName>
    <definedName name="_SP20" localSheetId="7">[1]FES!#REF!</definedName>
    <definedName name="_SP20">[1]FES!#REF!</definedName>
    <definedName name="_SP3" localSheetId="7">[1]FES!#REF!</definedName>
    <definedName name="_SP3">[1]FES!#REF!</definedName>
    <definedName name="_SP4" localSheetId="7">[1]FES!#REF!</definedName>
    <definedName name="_SP4">[1]FES!#REF!</definedName>
    <definedName name="_SP5" localSheetId="7">[1]FES!#REF!</definedName>
    <definedName name="_SP5">[1]FES!#REF!</definedName>
    <definedName name="_SP7" localSheetId="7">[1]FES!#REF!</definedName>
    <definedName name="_SP7">[1]FES!#REF!</definedName>
    <definedName name="_SP8" localSheetId="7">[1]FES!#REF!</definedName>
    <definedName name="_SP8">[1]FES!#REF!</definedName>
    <definedName name="_SP9" localSheetId="7">[1]FES!#REF!</definedName>
    <definedName name="_SP9">[1]FES!#REF!</definedName>
    <definedName name="_tab1">[2]MAIN!$A$33:$AL$60</definedName>
    <definedName name="_tab10">[2]MAIN!$A$241:$AL$299</definedName>
    <definedName name="_tab11">[2]MAIN!$A$301:$AL$337</definedName>
    <definedName name="_tab12">[2]MAIN!$A$339:$AL$401</definedName>
    <definedName name="_tab13">[2]MAIN!$A$403:$AL$437</definedName>
    <definedName name="_tab14">[2]MAIN!$A$439:$AL$481</definedName>
    <definedName name="_tab15">[2]MAIN!$A$483:$AL$528</definedName>
    <definedName name="_tab16">[2]MAIN!$A$530:$AL$556</definedName>
    <definedName name="_tab17">[2]MAIN!$A$558:$AL$588</definedName>
    <definedName name="_tab18">[2]MAIN!$A$590:$AL$701</definedName>
    <definedName name="_tab19">[2]MAIN!$A$703:$AL$727</definedName>
    <definedName name="_tab2">[2]MAIN!$A$62:$AL$70</definedName>
    <definedName name="_tab20">[2]MAIN!$A$729:$AL$774</definedName>
    <definedName name="_tab21">[2]MAIN!$A$776:$AL$807</definedName>
    <definedName name="_tab22">[2]MAIN!$A$809:$AL$822</definedName>
    <definedName name="_tab23">[2]MAIN!$A$824:$AL$847</definedName>
    <definedName name="_tab24">[2]MAIN!$A$849:$AL$878</definedName>
    <definedName name="_tab25">[2]MAIN!$A$880:$AK$929</definedName>
    <definedName name="_tab26">[2]MAIN!$A$932:$AK$956</definedName>
    <definedName name="_tab27">[2]MAIN!$A$958:$AL$1027</definedName>
    <definedName name="_tab28">[2]MAIN!$A$1029:$AL$1088</definedName>
    <definedName name="_tab29">[2]MAIN!$A$1090:$AL$1139</definedName>
    <definedName name="_tab3">[2]MAIN!$A$72:$AL$80</definedName>
    <definedName name="_tab30">[2]MAIN!$A$1141:$AL$1184</definedName>
    <definedName name="_tab31">[2]MAIN!$A$1186:$AK$1206</definedName>
    <definedName name="_tab4">[2]MAIN!$A$82:$AL$100</definedName>
    <definedName name="_tab5">[2]MAIN!$A$102:$AL$110</definedName>
    <definedName name="_tab6">[2]MAIN!$A$112:$AL$120</definedName>
    <definedName name="_tab7">[2]MAIN!$A$122:$AL$140</definedName>
    <definedName name="_tab8">[2]MAIN!$A$142:$AL$190</definedName>
    <definedName name="_tab9">[2]MAIN!$A$192:$AL$239</definedName>
    <definedName name="_TXS1">[2]MAIN!$647:$647</definedName>
    <definedName name="_TXS11">[2]MAIN!$1105:$1105</definedName>
    <definedName name="_TXS2">[2]MAIN!$680:$680</definedName>
    <definedName name="_TXS21">[2]MAIN!$1111:$1111</definedName>
    <definedName name="_VC1">[2]MAIN!$F$1249:$AL$1249</definedName>
    <definedName name="_VC2">[2]MAIN!$F$1250:$AL$1250</definedName>
    <definedName name="a" localSheetId="7">#REF!</definedName>
    <definedName name="a">#REF!</definedName>
    <definedName name="ALL_ORG" localSheetId="7">#REF!</definedName>
    <definedName name="ALL_ORG">#REF!</definedName>
    <definedName name="AN">#N/A</definedName>
    <definedName name="cash">[2]MAIN!$F$876:$AL$876</definedName>
    <definedName name="cash1">[2]MAIN!$F$1251:$AJ$1251</definedName>
    <definedName name="cash2">[2]MAIN!$F$1252:$AJ$1252</definedName>
    <definedName name="cashforeign">[2]MAIN!$F$845:$AL$845</definedName>
    <definedName name="cashlocal">[2]MAIN!$F$805:$AL$805</definedName>
    <definedName name="CompOt">#N/A</definedName>
    <definedName name="CompRas">#N/A</definedName>
    <definedName name="COPY_DIAP" localSheetId="7">#REF!</definedName>
    <definedName name="COPY_DIAP">#REF!</definedName>
    <definedName name="COST1">[2]MAIN!$105:$106</definedName>
    <definedName name="COST2">[2]MAIN!$108:$109</definedName>
    <definedName name="cur_assets">[2]MAIN!$F$899:$AK$899</definedName>
    <definedName name="cur_liab">[2]MAIN!$F$923:$AK$923</definedName>
    <definedName name="CUR_VER">[3]Заголовок!$B$21</definedName>
    <definedName name="data_">[2]MAIN!$F$18</definedName>
    <definedName name="ddd" localSheetId="7">[1]FES!#REF!</definedName>
    <definedName name="ddd">[1]FES!#REF!</definedName>
    <definedName name="dip" localSheetId="7">[4]FST5!$G$149:$G$165,'6.1. Паспорт сетевой график'!P1_dip,'6.1. Паспорт сетевой график'!P2_dip,'6.1. Паспорт сетевой график'!P3_dip,'6.1. Паспорт сетевой график'!P4_dip</definedName>
    <definedName name="dip">[4]FST5!$G$149:$G$165,P1_dip,P2_dip,P3_dip,P4_dip</definedName>
    <definedName name="DPAYB">[2]MAIN!$D$1002</definedName>
    <definedName name="eso" localSheetId="7">[4]FST5!$G$149:$G$165,'6.1. Паспорт сетевой график'!P1_eso</definedName>
    <definedName name="eso">[4]FST5!$G$149:$G$165,P1_eso</definedName>
    <definedName name="ew">#N/A</definedName>
    <definedName name="Excel_BuiltIn__FilterDatabase_19" localSheetId="7">'[5]14б ДПН отчет'!#REF!</definedName>
    <definedName name="Excel_BuiltIn__FilterDatabase_19">'[5]14б ДПН отчет'!#REF!</definedName>
    <definedName name="Excel_BuiltIn__FilterDatabase_22" localSheetId="7">'[5]16а Сводный анализ'!#REF!</definedName>
    <definedName name="Excel_BuiltIn__FilterDatabase_22">'[5]16а Сводный анализ'!#REF!</definedName>
    <definedName name="Excel_BuiltIn__FilterDatabase_8_1">"$#ССЫЛ!.$D$1:$D$100"</definedName>
    <definedName name="Excel_BuiltIn__FilterDatabase_8_21" localSheetId="7">#REF!</definedName>
    <definedName name="Excel_BuiltIn__FilterDatabase_8_21">#REF!</definedName>
    <definedName name="Excel_BuiltIn_Print_Area_15" localSheetId="7">(#REF!,#REF!)</definedName>
    <definedName name="Excel_BuiltIn_Print_Area_15">(#REF!,#REF!)</definedName>
    <definedName name="Excel_BuiltIn_Print_Area_16" localSheetId="7">(#REF!,#REF!)</definedName>
    <definedName name="Excel_BuiltIn_Print_Area_16">(#REF!,#REF!)</definedName>
    <definedName name="Excel_BuiltIn_Print_Titles_15" localSheetId="7">#REF!</definedName>
    <definedName name="Excel_BuiltIn_Print_Titles_15">#REF!</definedName>
    <definedName name="Excel_BuiltIn_Print_Titles_16" localSheetId="7">#REF!</definedName>
    <definedName name="Excel_BuiltIn_Print_Titles_16">#REF!</definedName>
    <definedName name="fbgffnjfgg">#N/A</definedName>
    <definedName name="fg">#N/A</definedName>
    <definedName name="fil_2_16">#N/A</definedName>
    <definedName name="fil_2_18">#N/A</definedName>
    <definedName name="fil_2_19">#N/A</definedName>
    <definedName name="fil_2_22" localSheetId="7">'[5]16а Сводный анализ'!#REF!</definedName>
    <definedName name="fil_2_22">'[5]16а Сводный анализ'!#REF!</definedName>
    <definedName name="fil_21" localSheetId="7">#REF!</definedName>
    <definedName name="fil_21">#REF!</definedName>
    <definedName name="fil_3_16">#N/A</definedName>
    <definedName name="fil_3_18">#N/A</definedName>
    <definedName name="fil_3_19">#N/A</definedName>
    <definedName name="fil_3_22" localSheetId="7">'[5]16а Сводный анализ'!#REF!</definedName>
    <definedName name="fil_3_22">'[5]16а Сводный анализ'!#REF!</definedName>
    <definedName name="fil_4_16">#N/A</definedName>
    <definedName name="fil_4_18">#N/A</definedName>
    <definedName name="fil_4_19">#N/A</definedName>
    <definedName name="fil_4_22" localSheetId="7">'[5]16а Сводный анализ'!#REF!</definedName>
    <definedName name="fil_4_22">'[5]16а Сводный анализ'!#REF!</definedName>
    <definedName name="FIXASSETS1">[2]MAIN!$245:$260</definedName>
    <definedName name="FIXASSETS2">[2]MAIN!$263:$279</definedName>
    <definedName name="ForIns" localSheetId="7">[6]Регионы!#REF!</definedName>
    <definedName name="ForIns">[6]Регионы!#REF!</definedName>
    <definedName name="gh">#N/A</definedName>
    <definedName name="ghhktyi">#N/A</definedName>
    <definedName name="grety5e">#N/A</definedName>
    <definedName name="hfte">#N/A</definedName>
    <definedName name="INDASS1">[2]MAIN!$F$247:$AJ$247</definedName>
    <definedName name="INDASS2">[2]MAIN!$F$265:$AJ$265</definedName>
    <definedName name="ISHOD1" localSheetId="7">#REF!</definedName>
    <definedName name="ISHOD1">#REF!</definedName>
    <definedName name="ISHOD2_1" localSheetId="7">#REF!</definedName>
    <definedName name="ISHOD2_1">#REF!</definedName>
    <definedName name="ISHOD2_2" localSheetId="7">#REF!</definedName>
    <definedName name="ISHOD2_2">#REF!</definedName>
    <definedName name="k">#N/A</definedName>
    <definedName name="knkn.n.">#N/A</definedName>
    <definedName name="koeff1">[2]MAIN!$C$1327</definedName>
    <definedName name="koeff2">[2]MAIN!$C$1328</definedName>
    <definedName name="koeff3">[2]MAIN!$C$1329</definedName>
    <definedName name="koeff4">[2]MAIN!$C$1330</definedName>
    <definedName name="koeff5">[2]MAIN!$F$980</definedName>
    <definedName name="KREDIT1">[2]MAIN!$486:$504</definedName>
    <definedName name="KREDIT2">[2]MAIN!$533:$551</definedName>
    <definedName name="labor_costs">[2]MAIN!$F$187:$AL$187</definedName>
    <definedName name="Language">[2]MAIN!$F$1247</definedName>
    <definedName name="lastcolumn">[2]MAIN!$AJ:$AJ</definedName>
    <definedName name="LISING1">[2]MAIN!$305:$324</definedName>
    <definedName name="m" localSheetId="7">#REF!</definedName>
    <definedName name="m">#REF!</definedName>
    <definedName name="MAXWC">[2]MAIN!$C$1340</definedName>
    <definedName name="Method">[2]MAIN!$F$29</definedName>
    <definedName name="MINCASH">[2]MAIN!$C$1338</definedName>
    <definedName name="minlabor_costs">[2]MAIN!$F$594:$AL$594</definedName>
    <definedName name="MINPROFIT">[2]MAIN!$C$1339</definedName>
    <definedName name="Money1">[2]MAIN!$F$20</definedName>
    <definedName name="Money11">[2]MAIN!$F$21</definedName>
    <definedName name="Money2">[2]MAIN!$F$24</definedName>
    <definedName name="Money21">[2]MAIN!$F$25</definedName>
    <definedName name="MoneyR">[2]MAIN!$F$1248</definedName>
    <definedName name="net" localSheetId="7">[4]FST5!$G$100:$G$116,'6.1. Паспорт сетевой график'!P1_net</definedName>
    <definedName name="net">[4]FST5!$G$100:$G$116,P1_net</definedName>
    <definedName name="npi">[2]MAIN!$F$1245:$AK$1245</definedName>
    <definedName name="NPVR">[2]MAIN!$D$1025</definedName>
    <definedName name="NSRF" localSheetId="7">#REF!</definedName>
    <definedName name="NSRF">#REF!</definedName>
    <definedName name="ORG" localSheetId="7">[6]Справочники!#REF!</definedName>
    <definedName name="ORG">[6]Справочники!#REF!</definedName>
    <definedName name="OTCST1">[2]MAIN!$200:$200</definedName>
    <definedName name="OTCST2">[2]MAIN!$204:$204</definedName>
    <definedName name="OTCST3">[2]MAIN!$229:$229</definedName>
    <definedName name="OTHER_COST2">[2]MAIN!$204:$204</definedName>
    <definedName name="OTHER_COST3">[2]MAIN!$228:$229</definedName>
    <definedName name="OTHERCOST1">[2]MAIN!$200:$200</definedName>
    <definedName name="P1_dip" localSheetId="6" hidden="1">[7]База!$G$167:$G$172,[7]База!$G$174:$G$175,[7]База!$G$177:$G$180,[7]База!$G$182,[7]База!$G$184:$G$188,[7]База!$G$190,[7]База!$G$192:$G$194</definedName>
    <definedName name="P1_dip" localSheetId="7" hidden="1">#REF!,#REF!,#REF!,#REF!,#REF!,#REF!,#REF!</definedName>
    <definedName name="P1_dip" hidden="1">#REF!,#REF!,#REF!,#REF!,#REF!,#REF!,#REF!</definedName>
    <definedName name="P1_eso" localSheetId="6" hidden="1">[7]База!$G$167:$G$172,[7]База!$G$174:$G$175,[7]База!$G$177:$G$180,[7]База!$G$182,[7]База!$G$184:$G$188,[7]База!$G$190,[7]База!$G$192:$G$194</definedName>
    <definedName name="P1_eso" localSheetId="7" hidden="1">#REF!,#REF!,#REF!,#REF!,#REF!,#REF!,#REF!</definedName>
    <definedName name="P1_eso" hidden="1">#REF!,#REF!,#REF!,#REF!,#REF!,#REF!,#REF!</definedName>
    <definedName name="P1_ESO_PROT" localSheetId="6" hidden="1">#REF!,#REF!,#REF!,#REF!,#REF!,#REF!,#REF!,#REF!</definedName>
    <definedName name="P1_ESO_PROT" localSheetId="7" hidden="1">#REF!,#REF!,#REF!,#REF!,#REF!,#REF!,#REF!,#REF!</definedName>
    <definedName name="P1_ESO_PROT" hidden="1">#REF!,#REF!,#REF!,#REF!,#REF!,#REF!,#REF!,#REF!</definedName>
    <definedName name="P1_net" localSheetId="6" hidden="1">[7]База!$G$118:$G$123,[7]База!$G$125:$G$126,[7]База!$G$128:$G$131,[7]База!$G$133,[7]База!$G$135:$G$139,[7]База!$G$141,[7]База!$G$143:$G$145</definedName>
    <definedName name="P1_net" localSheetId="7" hidden="1">#REF!,#REF!,#REF!,#REF!,#REF!,#REF!,#REF!</definedName>
    <definedName name="P1_net" hidden="1">#REF!,#REF!,#REF!,#REF!,#REF!,#REF!,#REF!</definedName>
    <definedName name="P1_SBT_PROT" localSheetId="6" hidden="1">#REF!,#REF!,#REF!,#REF!,#REF!,#REF!,#REF!</definedName>
    <definedName name="P1_SBT_PROT" localSheetId="7" hidden="1">#REF!,#REF!,#REF!,#REF!,#REF!,#REF!,#REF!</definedName>
    <definedName name="P1_SBT_PROT" hidden="1">#REF!,#REF!,#REF!,#REF!,#REF!,#REF!,#REF!</definedName>
    <definedName name="P1_SC22" localSheetId="6" hidden="1">#REF!,#REF!,#REF!,#REF!,#REF!,#REF!</definedName>
    <definedName name="P1_SC22" localSheetId="7" hidden="1">#REF!,#REF!,#REF!,#REF!,#REF!,#REF!</definedName>
    <definedName name="P1_SC22" hidden="1">#REF!,#REF!,#REF!,#REF!,#REF!,#REF!</definedName>
    <definedName name="P1_SCOPE_16_PRT" localSheetId="6" hidden="1">[7]База!$E$15:$I$16,[7]База!$E$18:$I$20,[7]База!$E$23:$I$23,[7]База!$E$26:$I$26,[7]База!$E$29:$I$29,[7]База!$E$32:$I$32,[7]База!$E$35:$I$35,[7]База!$B$34,[7]База!$B$37</definedName>
    <definedName name="P1_SCOPE_16_PRT" localSheetId="7" hidden="1">#REF!,#REF!,#REF!,#REF!,#REF!,#REF!,#REF!,#REF!,#REF!</definedName>
    <definedName name="P1_SCOPE_16_PRT" hidden="1">#REF!,#REF!,#REF!,#REF!,#REF!,#REF!,#REF!,#REF!,#REF!</definedName>
    <definedName name="P1_SCOPE_17_PRT" localSheetId="6" hidden="1">[7]База!$E$13:$H$21,[7]База!$J$9:$J$11,[7]База!$J$13:$J$21,[7]База!$E$24:$H$26,[7]База!$E$28:$H$36,[7]База!$J$24:$M$26,[7]База!$J$28:$M$36,[7]База!$E$39:$H$41</definedName>
    <definedName name="P1_SCOPE_17_PRT" localSheetId="7" hidden="1">#REF!,#REF!,#REF!,#REF!,#REF!,#REF!,#REF!,#REF!</definedName>
    <definedName name="P1_SCOPE_17_PRT" hidden="1">#REF!,#REF!,#REF!,#REF!,#REF!,#REF!,#REF!,#REF!</definedName>
    <definedName name="P1_SCOPE_4_PRT" localSheetId="6" hidden="1">[7]База!$F$23:$I$23,[7]База!$F$25:$I$25,[7]База!$F$27:$I$31,[7]База!$K$14:$N$20,[7]База!$K$23:$N$23,[7]База!$K$25:$N$25,[7]База!$K$27:$N$31,[7]База!$P$14:$S$20,[7]База!$P$23:$S$23</definedName>
    <definedName name="P1_SCOPE_4_PRT" localSheetId="7" hidden="1">#REF!,#REF!,#REF!,#REF!,#REF!,#REF!,#REF!,#REF!,#REF!</definedName>
    <definedName name="P1_SCOPE_4_PRT" hidden="1">#REF!,#REF!,#REF!,#REF!,#REF!,#REF!,#REF!,#REF!,#REF!</definedName>
    <definedName name="P1_SCOPE_5_PRT" localSheetId="6" hidden="1">[7]База!$F$23:$I$23,[7]База!$F$25:$I$25,[7]База!$F$27:$I$31,[7]База!$K$14:$N$21,[7]База!$K$23:$N$23,[7]База!$K$25:$N$25,[7]База!$K$27:$N$31,[7]База!$P$14:$S$21,[7]База!$P$23:$S$23</definedName>
    <definedName name="P1_SCOPE_5_PRT" localSheetId="7" hidden="1">#REF!,#REF!,#REF!,#REF!,#REF!,#REF!,#REF!,#REF!,#REF!</definedName>
    <definedName name="P1_SCOPE_5_PRT" hidden="1">#REF!,#REF!,#REF!,#REF!,#REF!,#REF!,#REF!,#REF!,#REF!</definedName>
    <definedName name="P1_SCOPE_CORR" localSheetId="6" hidden="1">#REF!,#REF!,#REF!,#REF!,#REF!,#REF!,#REF!</definedName>
    <definedName name="P1_SCOPE_CORR" localSheetId="7" hidden="1">#REF!,#REF!,#REF!,#REF!,#REF!,#REF!,#REF!</definedName>
    <definedName name="P1_SCOPE_CORR" hidden="1">#REF!,#REF!,#REF!,#REF!,#REF!,#REF!,#REF!</definedName>
    <definedName name="P1_SCOPE_DOP" localSheetId="6" hidden="1">#REF!,#REF!,#REF!,#REF!,#REF!,#REF!</definedName>
    <definedName name="P1_SCOPE_DOP" localSheetId="7" hidden="1">#REF!,#REF!,#REF!,#REF!,#REF!,#REF!</definedName>
    <definedName name="P1_SCOPE_DOP" hidden="1">#REF!,#REF!,#REF!,#REF!,#REF!,#REF!</definedName>
    <definedName name="P1_SCOPE_F1_PRT" localSheetId="6" hidden="1">[7]База!$D$74:$E$84,[7]База!$D$71:$E$72,[7]База!$D$66:$E$69,[7]База!$D$61:$E$64</definedName>
    <definedName name="P1_SCOPE_F1_PRT" localSheetId="7" hidden="1">#REF!,#REF!,#REF!,#REF!</definedName>
    <definedName name="P1_SCOPE_F1_PRT" hidden="1">#REF!,#REF!,#REF!,#REF!</definedName>
    <definedName name="P1_SCOPE_F2_PRT" localSheetId="6" hidden="1">[7]База!$G$56,[7]База!$E$55:$E$56,[7]База!$F$55:$G$55,[7]База!$D$55</definedName>
    <definedName name="P1_SCOPE_F2_PRT" localSheetId="7" hidden="1">#REF!,#REF!,#REF!,#REF!</definedName>
    <definedName name="P1_SCOPE_F2_PRT" hidden="1">#REF!,#REF!,#REF!,#REF!</definedName>
    <definedName name="P1_SCOPE_FLOAD" localSheetId="6" hidden="1">#REF!,#REF!,#REF!,#REF!,#REF!,#REF!</definedName>
    <definedName name="P1_SCOPE_FLOAD" localSheetId="7" hidden="1">#REF!,#REF!,#REF!,#REF!,#REF!,#REF!</definedName>
    <definedName name="P1_SCOPE_FLOAD" hidden="1">#REF!,#REF!,#REF!,#REF!,#REF!,#REF!</definedName>
    <definedName name="P1_SCOPE_FRML" localSheetId="6" hidden="1">#REF!,#REF!,#REF!,#REF!,#REF!,#REF!</definedName>
    <definedName name="P1_SCOPE_FRML" localSheetId="7" hidden="1">#REF!,#REF!,#REF!,#REF!,#REF!,#REF!</definedName>
    <definedName name="P1_SCOPE_FRML" hidden="1">#REF!,#REF!,#REF!,#REF!,#REF!,#REF!</definedName>
    <definedName name="P1_SCOPE_FST7" localSheetId="6" hidden="1">#REF!,#REF!,#REF!,#REF!,#REF!,#REF!</definedName>
    <definedName name="P1_SCOPE_FST7" localSheetId="7" hidden="1">#REF!,#REF!,#REF!,#REF!,#REF!,#REF!</definedName>
    <definedName name="P1_SCOPE_FST7" hidden="1">#REF!,#REF!,#REF!,#REF!,#REF!,#REF!</definedName>
    <definedName name="P1_SCOPE_FULL_LOAD" localSheetId="6" hidden="1">#REF!,#REF!,#REF!,#REF!,#REF!,#REF!</definedName>
    <definedName name="P1_SCOPE_FULL_LOAD" localSheetId="7" hidden="1">#REF!,#REF!,#REF!,#REF!,#REF!,#REF!</definedName>
    <definedName name="P1_SCOPE_FULL_LOAD" hidden="1">#REF!,#REF!,#REF!,#REF!,#REF!,#REF!</definedName>
    <definedName name="P1_SCOPE_IND" localSheetId="6" hidden="1">#REF!,#REF!,#REF!,#REF!,#REF!,#REF!</definedName>
    <definedName name="P1_SCOPE_IND" localSheetId="7" hidden="1">#REF!,#REF!,#REF!,#REF!,#REF!,#REF!</definedName>
    <definedName name="P1_SCOPE_IND" hidden="1">#REF!,#REF!,#REF!,#REF!,#REF!,#REF!</definedName>
    <definedName name="P1_SCOPE_IND2" localSheetId="6" hidden="1">#REF!,#REF!,#REF!,#REF!,#REF!</definedName>
    <definedName name="P1_SCOPE_IND2" localSheetId="7" hidden="1">#REF!,#REF!,#REF!,#REF!,#REF!</definedName>
    <definedName name="P1_SCOPE_IND2" hidden="1">#REF!,#REF!,#REF!,#REF!,#REF!</definedName>
    <definedName name="P1_SCOPE_NOTIND" localSheetId="6" hidden="1">#REF!,#REF!,#REF!,#REF!,#REF!,#REF!</definedName>
    <definedName name="P1_SCOPE_NOTIND" localSheetId="7" hidden="1">#REF!,#REF!,#REF!,#REF!,#REF!,#REF!</definedName>
    <definedName name="P1_SCOPE_NOTIND" hidden="1">#REF!,#REF!,#REF!,#REF!,#REF!,#REF!</definedName>
    <definedName name="P1_SCOPE_NotInd2" localSheetId="6" hidden="1">#REF!,#REF!,#REF!,#REF!,#REF!,#REF!,#REF!</definedName>
    <definedName name="P1_SCOPE_NotInd2" localSheetId="7" hidden="1">#REF!,#REF!,#REF!,#REF!,#REF!,#REF!,#REF!</definedName>
    <definedName name="P1_SCOPE_NotInd2" hidden="1">#REF!,#REF!,#REF!,#REF!,#REF!,#REF!,#REF!</definedName>
    <definedName name="P1_SCOPE_NotInd3" localSheetId="6" hidden="1">#REF!,#REF!,#REF!,#REF!,#REF!,#REF!,#REF!</definedName>
    <definedName name="P1_SCOPE_NotInd3" localSheetId="7" hidden="1">#REF!,#REF!,#REF!,#REF!,#REF!,#REF!,#REF!</definedName>
    <definedName name="P1_SCOPE_NotInd3" hidden="1">#REF!,#REF!,#REF!,#REF!,#REF!,#REF!,#REF!</definedName>
    <definedName name="P1_SCOPE_NotInt" localSheetId="6" hidden="1">#REF!,#REF!,#REF!,#REF!,#REF!,#REF!</definedName>
    <definedName name="P1_SCOPE_NotInt" localSheetId="7" hidden="1">#REF!,#REF!,#REF!,#REF!,#REF!,#REF!</definedName>
    <definedName name="P1_SCOPE_NotInt" hidden="1">#REF!,#REF!,#REF!,#REF!,#REF!,#REF!</definedName>
    <definedName name="P1_SCOPE_PER_PRT" localSheetId="6" hidden="1">[7]База!$H$15:$H$19,[7]База!$H$21:$H$25,[7]База!$J$14:$J$25,[7]База!$K$15:$K$19,[7]База!$K$21:$K$25</definedName>
    <definedName name="P1_SCOPE_PER_PRT" localSheetId="7" hidden="1">#REF!,#REF!,#REF!,#REF!,#REF!</definedName>
    <definedName name="P1_SCOPE_PER_PRT" hidden="1">#REF!,#REF!,#REF!,#REF!,#REF!</definedName>
    <definedName name="P1_SCOPE_SAVE2" localSheetId="6" hidden="1">#REF!,#REF!,#REF!,#REF!,#REF!,#REF!,#REF!</definedName>
    <definedName name="P1_SCOPE_SAVE2" localSheetId="7" hidden="1">#REF!,#REF!,#REF!,#REF!,#REF!,#REF!,#REF!</definedName>
    <definedName name="P1_SCOPE_SAVE2" hidden="1">#REF!,#REF!,#REF!,#REF!,#REF!,#REF!,#REF!</definedName>
    <definedName name="P1_SCOPE_SV_LD" localSheetId="6" hidden="1">#REF!,#REF!,#REF!,#REF!,#REF!,#REF!,#REF!</definedName>
    <definedName name="P1_SCOPE_SV_LD" localSheetId="7" hidden="1">#REF!,#REF!,#REF!,#REF!,#REF!,#REF!,#REF!</definedName>
    <definedName name="P1_SCOPE_SV_LD" hidden="1">#REF!,#REF!,#REF!,#REF!,#REF!,#REF!,#REF!</definedName>
    <definedName name="P1_SCOPE_SV_LD1" localSheetId="6" hidden="1">#REF!,#REF!,#REF!,#REF!,#REF!,#REF!,#REF!</definedName>
    <definedName name="P1_SCOPE_SV_LD1" localSheetId="7" hidden="1">#REF!,#REF!,#REF!,#REF!,#REF!,#REF!,#REF!</definedName>
    <definedName name="P1_SCOPE_SV_LD1" hidden="1">#REF!,#REF!,#REF!,#REF!,#REF!,#REF!,#REF!</definedName>
    <definedName name="P1_SCOPE_SV_PRT" localSheetId="6" hidden="1">#REF!,#REF!,#REF!,#REF!,#REF!,#REF!,#REF!</definedName>
    <definedName name="P1_SCOPE_SV_PRT" localSheetId="7" hidden="1">#REF!,#REF!,#REF!,#REF!,#REF!,#REF!,#REF!</definedName>
    <definedName name="P1_SCOPE_SV_PRT" hidden="1">#REF!,#REF!,#REF!,#REF!,#REF!,#REF!,#REF!</definedName>
    <definedName name="P1_SET_PROT" localSheetId="6" hidden="1">#REF!,#REF!,#REF!,#REF!,#REF!,#REF!,#REF!</definedName>
    <definedName name="P1_SET_PROT" localSheetId="7" hidden="1">#REF!,#REF!,#REF!,#REF!,#REF!,#REF!,#REF!</definedName>
    <definedName name="P1_SET_PROT" hidden="1">#REF!,#REF!,#REF!,#REF!,#REF!,#REF!,#REF!</definedName>
    <definedName name="P1_SET_PRT" localSheetId="6" hidden="1">#REF!,#REF!,#REF!,#REF!,#REF!,#REF!,#REF!</definedName>
    <definedName name="P1_SET_PRT" localSheetId="7" hidden="1">#REF!,#REF!,#REF!,#REF!,#REF!,#REF!,#REF!</definedName>
    <definedName name="P1_SET_PRT" hidden="1">#REF!,#REF!,#REF!,#REF!,#REF!,#REF!,#REF!</definedName>
    <definedName name="P10_SCOPE_FULL_LOAD" localSheetId="6" hidden="1">#REF!,#REF!,#REF!,#REF!,#REF!,#REF!</definedName>
    <definedName name="P10_SCOPE_FULL_LOAD" localSheetId="7" hidden="1">#REF!,#REF!,#REF!,#REF!,#REF!,#REF!</definedName>
    <definedName name="P10_SCOPE_FULL_LOAD" hidden="1">#REF!,#REF!,#REF!,#REF!,#REF!,#REF!</definedName>
    <definedName name="P11_SCOPE_FULL_LOAD" localSheetId="6" hidden="1">#REF!,#REF!,#REF!,#REF!,#REF!</definedName>
    <definedName name="P11_SCOPE_FULL_LOAD" localSheetId="7" hidden="1">#REF!,#REF!,#REF!,#REF!,#REF!</definedName>
    <definedName name="P11_SCOPE_FULL_LOAD" hidden="1">#REF!,#REF!,#REF!,#REF!,#REF!</definedName>
    <definedName name="P12_SCOPE_FULL_LOAD" localSheetId="6" hidden="1">#REF!,#REF!,#REF!,#REF!,#REF!,#REF!</definedName>
    <definedName name="P12_SCOPE_FULL_LOAD" localSheetId="7" hidden="1">#REF!,#REF!,#REF!,#REF!,#REF!,#REF!</definedName>
    <definedName name="P12_SCOPE_FULL_LOAD" hidden="1">#REF!,#REF!,#REF!,#REF!,#REF!,#REF!</definedName>
    <definedName name="P13_SCOPE_FULL_LOAD" localSheetId="6" hidden="1">#REF!,#REF!,#REF!,#REF!,#REF!,#REF!</definedName>
    <definedName name="P13_SCOPE_FULL_LOAD" localSheetId="7" hidden="1">#REF!,#REF!,#REF!,#REF!,#REF!,#REF!</definedName>
    <definedName name="P13_SCOPE_FULL_LOAD" hidden="1">#REF!,#REF!,#REF!,#REF!,#REF!,#REF!</definedName>
    <definedName name="P14_SCOPE_FULL_LOAD" localSheetId="6" hidden="1">#REF!,#REF!,#REF!,#REF!,#REF!,#REF!</definedName>
    <definedName name="P14_SCOPE_FULL_LOAD" localSheetId="7" hidden="1">#REF!,#REF!,#REF!,#REF!,#REF!,#REF!</definedName>
    <definedName name="P14_SCOPE_FULL_LOAD" hidden="1">#REF!,#REF!,#REF!,#REF!,#REF!,#REF!</definedName>
    <definedName name="P15_SCOPE_FULL_LOAD" localSheetId="6" hidden="1">#REF!,#REF!,#REF!,#REF!,#REF!,'5. анализ эконом эфф'!P1_SCOPE_FULL_LOAD</definedName>
    <definedName name="P15_SCOPE_FULL_LOAD" localSheetId="7" hidden="1">#REF!,#REF!,#REF!,#REF!,#REF!,'6.1. Паспорт сетевой график'!P1_SCOPE_FULL_LOAD</definedName>
    <definedName name="P15_SCOPE_FULL_LOAD" hidden="1">#REF!,#REF!,#REF!,#REF!,#REF!,P1_SCOPE_FULL_LOAD</definedName>
    <definedName name="P16_SCOPE_FULL_LOAD" localSheetId="6" hidden="1">'5. анализ эконом эфф'!P2_SCOPE_FULL_LOAD,'5. анализ эконом эфф'!P3_SCOPE_FULL_LOAD,'5. анализ эконом эфф'!P4_SCOPE_FULL_LOAD,'5. анализ эконом эфф'!P5_SCOPE_FULL_LOAD,'5. анализ эконом эфф'!P6_SCOPE_FULL_LOAD,'5. анализ эконом эфф'!P7_SCOPE_FULL_LOAD,'5. анализ эконом эфф'!P8_SCOPE_FULL_LOAD</definedName>
    <definedName name="P16_SCOPE_FULL_LOAD" localSheetId="7" hidden="1">'6.1. Паспорт сетевой график'!P2_SCOPE_FULL_LOAD,'6.1. Паспорт сетевой график'!P3_SCOPE_FULL_LOAD,'6.1. Паспорт сетевой график'!P4_SCOPE_FULL_LOAD,'6.1. Паспорт сетевой график'!P5_SCOPE_FULL_LOAD,'6.1. Паспорт сетевой график'!P6_SCOPE_FULL_LOAD,'6.1. Паспорт сетевой график'!P7_SCOPE_FULL_LOAD,'6.1. Паспорт сетевой график'!P8_SCOPE_FULL_LOAD</definedName>
    <definedName name="P16_SCOPE_FULL_LOAD" hidden="1">P2_SCOPE_FULL_LOAD,P3_SCOPE_FULL_LOAD,P4_SCOPE_FULL_LOAD,P5_SCOPE_FULL_LOAD,P6_SCOPE_FULL_LOAD,P7_SCOPE_FULL_LOAD,P8_SCOPE_FULL_LOAD</definedName>
    <definedName name="P17_SCOPE_FULL_LOAD" localSheetId="6" hidden="1">'5. анализ эконом эфф'!P9_SCOPE_FULL_LOAD,'5. анализ эконом эфф'!P10_SCOPE_FULL_LOAD,'5. анализ эконом эфф'!P11_SCOPE_FULL_LOAD,'5. анализ эконом эфф'!P12_SCOPE_FULL_LOAD,'5. анализ эконом эфф'!P13_SCOPE_FULL_LOAD,'5. анализ эконом эфф'!P14_SCOPE_FULL_LOAD,'5. анализ эконом эфф'!P15_SCOPE_FULL_LOAD</definedName>
    <definedName name="P17_SCOPE_FULL_LOAD" localSheetId="7" hidden="1">'6.1. Паспорт сетевой график'!P9_SCOPE_FULL_LOAD,'6.1. Паспорт сетевой график'!P10_SCOPE_FULL_LOAD,'6.1. Паспорт сетевой график'!P11_SCOPE_FULL_LOAD,'6.1. Паспорт сетевой график'!P12_SCOPE_FULL_LOAD,'6.1. Паспорт сетевой график'!P13_SCOPE_FULL_LOAD,'6.1. Паспорт сетевой график'!P14_SCOPE_FULL_LOAD,'6.1. Паспорт сетевой график'!P15_SCOPE_FULL_LOAD</definedName>
    <definedName name="P17_SCOPE_FULL_LOAD" hidden="1">P9_SCOPE_FULL_LOAD,P10_SCOPE_FULL_LOAD,P11_SCOPE_FULL_LOAD,P12_SCOPE_FULL_LOAD,P13_SCOPE_FULL_LOAD,P14_SCOPE_FULL_LOAD,P15_SCOPE_FULL_LOAD</definedName>
    <definedName name="P2_dip" localSheetId="6" hidden="1">[7]База!$G$100:$G$116,[7]База!$G$118:$G$123,[7]База!$G$125:$G$126,[7]База!$G$128:$G$131,[7]База!$G$133,[7]База!$G$135:$G$139,[7]База!$G$141</definedName>
    <definedName name="P2_dip" localSheetId="7" hidden="1">#REF!,#REF!,#REF!,#REF!,#REF!,#REF!,#REF!</definedName>
    <definedName name="P2_dip" hidden="1">#REF!,#REF!,#REF!,#REF!,#REF!,#REF!,#REF!</definedName>
    <definedName name="P2_SC22" localSheetId="6" hidden="1">#REF!,#REF!,#REF!,#REF!,#REF!,#REF!,#REF!</definedName>
    <definedName name="P2_SC22" localSheetId="7" hidden="1">#REF!,#REF!,#REF!,#REF!,#REF!,#REF!,#REF!</definedName>
    <definedName name="P2_SC22" hidden="1">#REF!,#REF!,#REF!,#REF!,#REF!,#REF!,#REF!</definedName>
    <definedName name="P2_SCOPE_16_PRT" localSheetId="6" hidden="1">[7]База!$E$38:$I$38,[7]База!$E$41:$I$41,[7]База!$E$45:$I$47,[7]База!$E$49:$I$49,[7]База!$E$53:$I$54,[7]База!$E$56:$I$57,[7]База!$E$59:$I$59,[7]База!$E$9:$I$13</definedName>
    <definedName name="P2_SCOPE_16_PRT" localSheetId="7" hidden="1">#REF!,#REF!,#REF!,#REF!,#REF!,#REF!,#REF!,#REF!</definedName>
    <definedName name="P2_SCOPE_16_PRT" hidden="1">#REF!,#REF!,#REF!,#REF!,#REF!,#REF!,#REF!,#REF!</definedName>
    <definedName name="P2_SCOPE_4_PRT" localSheetId="6" hidden="1">[7]База!$P$25:$S$25,[7]База!$P$27:$S$31,[7]База!$U$14:$X$20,[7]База!$U$23:$X$23,[7]База!$U$25:$X$25,[7]База!$U$27:$X$31,[7]База!$Z$14:$AC$20,[7]База!$Z$23:$AC$23,[7]База!$Z$25:$AC$25</definedName>
    <definedName name="P2_SCOPE_4_PRT" localSheetId="7" hidden="1">#REF!,#REF!,#REF!,#REF!,#REF!,#REF!,#REF!,#REF!,#REF!</definedName>
    <definedName name="P2_SCOPE_4_PRT" hidden="1">#REF!,#REF!,#REF!,#REF!,#REF!,#REF!,#REF!,#REF!,#REF!</definedName>
    <definedName name="P2_SCOPE_5_PRT" localSheetId="6" hidden="1">[7]База!$P$25:$S$25,[7]База!$P$27:$S$31,[7]База!$U$14:$X$21,[7]База!$U$23:$X$23,[7]База!$U$25:$X$25,[7]База!$U$27:$X$31,[7]База!$Z$14:$AC$21,[7]База!$Z$23:$AC$23,[7]База!$Z$25:$AC$25</definedName>
    <definedName name="P2_SCOPE_5_PRT" localSheetId="7" hidden="1">#REF!,#REF!,#REF!,#REF!,#REF!,#REF!,#REF!,#REF!,#REF!</definedName>
    <definedName name="P2_SCOPE_5_PRT" hidden="1">#REF!,#REF!,#REF!,#REF!,#REF!,#REF!,#REF!,#REF!,#REF!</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localSheetId="6" hidden="1">[7]База!$D$56:$E$59,[7]База!$D$34:$E$50,[7]База!$D$32:$E$32,[7]База!$D$23:$E$30</definedName>
    <definedName name="P2_SCOPE_F1_PRT" localSheetId="7" hidden="1">#REF!,#REF!,#REF!,#REF!</definedName>
    <definedName name="P2_SCOPE_F1_PRT" hidden="1">#REF!,#REF!,#REF!,#REF!</definedName>
    <definedName name="P2_SCOPE_F2_PRT" localSheetId="6" hidden="1">[7]База!$D$52:$G$54,[7]База!$C$21:$E$42,[7]База!$A$12:$E$12,[7]База!$C$8:$E$11</definedName>
    <definedName name="P2_SCOPE_F2_PRT" localSheetId="7" hidden="1">#REF!,#REF!,#REF!,#REF!</definedName>
    <definedName name="P2_SCOPE_F2_PRT" hidden="1">#REF!,#REF!,#REF!,#REF!</definedName>
    <definedName name="P2_SCOPE_FULL_LOAD" localSheetId="6" hidden="1">#REF!,#REF!,#REF!,#REF!,#REF!,#REF!</definedName>
    <definedName name="P2_SCOPE_FULL_LOAD" localSheetId="7" hidden="1">#REF!,#REF!,#REF!,#REF!,#REF!,#REF!</definedName>
    <definedName name="P2_SCOPE_FULL_LOAD" hidden="1">#REF!,#REF!,#REF!,#REF!,#REF!,#REF!</definedName>
    <definedName name="P2_SCOPE_IND" localSheetId="6" hidden="1">#REF!,#REF!,#REF!,#REF!,#REF!,#REF!</definedName>
    <definedName name="P2_SCOPE_IND" localSheetId="7" hidden="1">#REF!,#REF!,#REF!,#REF!,#REF!,#REF!</definedName>
    <definedName name="P2_SCOPE_IND" hidden="1">#REF!,#REF!,#REF!,#REF!,#REF!,#REF!</definedName>
    <definedName name="P2_SCOPE_IND2" localSheetId="6" hidden="1">#REF!,#REF!,#REF!,#REF!,#REF!</definedName>
    <definedName name="P2_SCOPE_IND2" localSheetId="7" hidden="1">#REF!,#REF!,#REF!,#REF!,#REF!</definedName>
    <definedName name="P2_SCOPE_IND2" hidden="1">#REF!,#REF!,#REF!,#REF!,#REF!</definedName>
    <definedName name="P2_SCOPE_NOTIND" localSheetId="6" hidden="1">#REF!,#REF!,#REF!,#REF!,#REF!,#REF!,#REF!</definedName>
    <definedName name="P2_SCOPE_NOTIND" localSheetId="7" hidden="1">#REF!,#REF!,#REF!,#REF!,#REF!,#REF!,#REF!</definedName>
    <definedName name="P2_SCOPE_NOTIND" hidden="1">#REF!,#REF!,#REF!,#REF!,#REF!,#REF!,#REF!</definedName>
    <definedName name="P2_SCOPE_NotInd2" localSheetId="6" hidden="1">#REF!,#REF!,#REF!,#REF!,#REF!,#REF!</definedName>
    <definedName name="P2_SCOPE_NotInd2" localSheetId="7" hidden="1">#REF!,#REF!,#REF!,#REF!,#REF!,#REF!</definedName>
    <definedName name="P2_SCOPE_NotInd2" hidden="1">#REF!,#REF!,#REF!,#REF!,#REF!,#REF!</definedName>
    <definedName name="P2_SCOPE_NotInd3" localSheetId="6" hidden="1">#REF!,#REF!,#REF!,#REF!,#REF!,#REF!,#REF!</definedName>
    <definedName name="P2_SCOPE_NotInd3" localSheetId="7" hidden="1">#REF!,#REF!,#REF!,#REF!,#REF!,#REF!,#REF!</definedName>
    <definedName name="P2_SCOPE_NotInd3" hidden="1">#REF!,#REF!,#REF!,#REF!,#REF!,#REF!,#REF!</definedName>
    <definedName name="P2_SCOPE_NotInt" localSheetId="6" hidden="1">#REF!,#REF!,#REF!,#REF!,#REF!,#REF!,#REF!</definedName>
    <definedName name="P2_SCOPE_NotInt" localSheetId="7" hidden="1">#REF!,#REF!,#REF!,#REF!,#REF!,#REF!,#REF!</definedName>
    <definedName name="P2_SCOPE_NotInt" hidden="1">#REF!,#REF!,#REF!,#REF!,#REF!,#REF!,#REF!</definedName>
    <definedName name="P2_SCOPE_PER_PRT" localSheetId="6" hidden="1">[7]База!$N$14:$N$25,[7]База!$N$27:$N$31,[7]База!$J$27:$K$31,[7]База!$F$27:$H$31,[7]База!$F$33:$H$37</definedName>
    <definedName name="P2_SCOPE_PER_PRT" localSheetId="7" hidden="1">#REF!,#REF!,#REF!,#REF!,#REF!</definedName>
    <definedName name="P2_SCOPE_PER_PRT" hidden="1">#REF!,#REF!,#REF!,#REF!,#REF!</definedName>
    <definedName name="P2_SCOPE_SAVE2" localSheetId="6" hidden="1">#REF!,#REF!,#REF!,#REF!,#REF!,#REF!</definedName>
    <definedName name="P2_SCOPE_SAVE2" localSheetId="7" hidden="1">#REF!,#REF!,#REF!,#REF!,#REF!,#REF!</definedName>
    <definedName name="P2_SCOPE_SAVE2" hidden="1">#REF!,#REF!,#REF!,#REF!,#REF!,#REF!</definedName>
    <definedName name="P2_SCOPE_SV_PRT" localSheetId="6" hidden="1">#REF!,#REF!,#REF!,#REF!,#REF!,#REF!,#REF!</definedName>
    <definedName name="P2_SCOPE_SV_PRT" localSheetId="7" hidden="1">#REF!,#REF!,#REF!,#REF!,#REF!,#REF!,#REF!</definedName>
    <definedName name="P2_SCOPE_SV_PRT" hidden="1">#REF!,#REF!,#REF!,#REF!,#REF!,#REF!,#REF!</definedName>
    <definedName name="P3_dip" localSheetId="6" hidden="1">[7]База!$G$143:$G$145,[7]База!$G$214:$G$217,[7]База!$G$219:$G$224,[7]База!$G$226,[7]База!$G$228,[7]База!$G$230,[7]База!$G$232,[7]База!$G$197:$G$212</definedName>
    <definedName name="P3_dip" localSheetId="7" hidden="1">#REF!,#REF!,#REF!,#REF!,#REF!,#REF!,#REF!,#REF!</definedName>
    <definedName name="P3_dip" hidden="1">#REF!,#REF!,#REF!,#REF!,#REF!,#REF!,#REF!,#REF!</definedName>
    <definedName name="P3_SC22" localSheetId="6" hidden="1">#REF!,#REF!,#REF!,#REF!,#REF!,#REF!</definedName>
    <definedName name="P3_SC22" localSheetId="7" hidden="1">#REF!,#REF!,#REF!,#REF!,#REF!,#REF!</definedName>
    <definedName name="P3_SC22" hidden="1">#REF!,#REF!,#REF!,#REF!,#REF!,#REF!</definedName>
    <definedName name="P3_SCOPE_F1_PRT" localSheetId="6" hidden="1">[7]База!$E$16:$E$17,[7]База!$C$4:$D$4,[7]База!$C$7:$E$10,[7]База!$A$11:$E$11</definedName>
    <definedName name="P3_SCOPE_F1_PRT" localSheetId="7" hidden="1">#REF!,#REF!,#REF!,#REF!</definedName>
    <definedName name="P3_SCOPE_F1_PRT" hidden="1">#REF!,#REF!,#REF!,#REF!</definedName>
    <definedName name="P3_SCOPE_FULL_LOAD" localSheetId="6" hidden="1">#REF!,#REF!,#REF!,#REF!,#REF!,#REF!</definedName>
    <definedName name="P3_SCOPE_FULL_LOAD" localSheetId="7" hidden="1">#REF!,#REF!,#REF!,#REF!,#REF!,#REF!</definedName>
    <definedName name="P3_SCOPE_FULL_LOAD" hidden="1">#REF!,#REF!,#REF!,#REF!,#REF!,#REF!</definedName>
    <definedName name="P3_SCOPE_IND" localSheetId="6" hidden="1">#REF!,#REF!,#REF!,#REF!,#REF!</definedName>
    <definedName name="P3_SCOPE_IND" localSheetId="7" hidden="1">#REF!,#REF!,#REF!,#REF!,#REF!</definedName>
    <definedName name="P3_SCOPE_IND" hidden="1">#REF!,#REF!,#REF!,#REF!,#REF!</definedName>
    <definedName name="P3_SCOPE_IND2" localSheetId="6" hidden="1">#REF!,#REF!,#REF!,#REF!,#REF!</definedName>
    <definedName name="P3_SCOPE_IND2" localSheetId="7" hidden="1">#REF!,#REF!,#REF!,#REF!,#REF!</definedName>
    <definedName name="P3_SCOPE_IND2" hidden="1">#REF!,#REF!,#REF!,#REF!,#REF!</definedName>
    <definedName name="P3_SCOPE_NOTIND" localSheetId="6" hidden="1">#REF!,#REF!,#REF!,#REF!,#REF!,#REF!,#REF!</definedName>
    <definedName name="P3_SCOPE_NOTIND" localSheetId="7" hidden="1">#REF!,#REF!,#REF!,#REF!,#REF!,#REF!,#REF!</definedName>
    <definedName name="P3_SCOPE_NOTIND" hidden="1">#REF!,#REF!,#REF!,#REF!,#REF!,#REF!,#REF!</definedName>
    <definedName name="P3_SCOPE_NotInd2" localSheetId="6" hidden="1">#REF!,#REF!,#REF!,#REF!,#REF!,#REF!,#REF!</definedName>
    <definedName name="P3_SCOPE_NotInd2" localSheetId="7" hidden="1">#REF!,#REF!,#REF!,#REF!,#REF!,#REF!,#REF!</definedName>
    <definedName name="P3_SCOPE_NotInd2" hidden="1">#REF!,#REF!,#REF!,#REF!,#REF!,#REF!,#REF!</definedName>
    <definedName name="P3_SCOPE_NotInt" localSheetId="6" hidden="1">#REF!,#REF!,#REF!,#REF!,#REF!,#REF!</definedName>
    <definedName name="P3_SCOPE_NotInt" localSheetId="7" hidden="1">#REF!,#REF!,#REF!,#REF!,#REF!,#REF!</definedName>
    <definedName name="P3_SCOPE_NotInt" hidden="1">#REF!,#REF!,#REF!,#REF!,#REF!,#REF!</definedName>
    <definedName name="P3_SCOPE_PER_PRT" localSheetId="6" hidden="1">[7]База!$J$33:$K$37,[7]База!$N$33:$N$37,[7]База!$F$39:$H$43,[7]База!$J$39:$K$43,[7]База!$N$39:$N$43</definedName>
    <definedName name="P3_SCOPE_PER_PRT" localSheetId="7" hidden="1">#REF!,#REF!,#REF!,#REF!,#REF!</definedName>
    <definedName name="P3_SCOPE_PER_PRT" hidden="1">#REF!,#REF!,#REF!,#REF!,#REF!</definedName>
    <definedName name="P3_SCOPE_SV_PRT" localSheetId="6" hidden="1">#REF!,#REF!,#REF!,#REF!,#REF!,#REF!,#REF!</definedName>
    <definedName name="P3_SCOPE_SV_PRT" localSheetId="7" hidden="1">#REF!,#REF!,#REF!,#REF!,#REF!,#REF!,#REF!</definedName>
    <definedName name="P3_SCOPE_SV_PRT" hidden="1">#REF!,#REF!,#REF!,#REF!,#REF!,#REF!,#REF!</definedName>
    <definedName name="P4_dip" localSheetId="6" hidden="1">[7]База!$G$70:$G$75,[7]База!$G$77:$G$78,[7]База!$G$80:$G$83,[7]База!$G$85,[7]База!$G$87:$G$91,[7]База!$G$93,[7]База!$G$95:$G$97,[7]База!$G$52:$G$68</definedName>
    <definedName name="P4_dip" localSheetId="7" hidden="1">#REF!,#REF!,#REF!,#REF!,#REF!,#REF!,#REF!,#REF!</definedName>
    <definedName name="P4_dip" hidden="1">#REF!,#REF!,#REF!,#REF!,#REF!,#REF!,#REF!,#REF!</definedName>
    <definedName name="P4_SCOPE_F1_PRT" localSheetId="6" hidden="1">[7]База!$C$13:$E$13,[7]База!$A$14:$E$14,[7]База!$C$23:$C$50,[7]База!$C$54:$C$95</definedName>
    <definedName name="P4_SCOPE_F1_PRT" localSheetId="7" hidden="1">#REF!,#REF!,#REF!,#REF!</definedName>
    <definedName name="P4_SCOPE_F1_PRT" hidden="1">#REF!,#REF!,#REF!,#REF!</definedName>
    <definedName name="P4_SCOPE_FULL_LOAD" localSheetId="6" hidden="1">#REF!,#REF!,#REF!,#REF!,#REF!,#REF!</definedName>
    <definedName name="P4_SCOPE_FULL_LOAD" localSheetId="7" hidden="1">#REF!,#REF!,#REF!,#REF!,#REF!,#REF!</definedName>
    <definedName name="P4_SCOPE_FULL_LOAD" hidden="1">#REF!,#REF!,#REF!,#REF!,#REF!,#REF!</definedName>
    <definedName name="P4_SCOPE_IND" localSheetId="6" hidden="1">#REF!,#REF!,#REF!,#REF!,#REF!</definedName>
    <definedName name="P4_SCOPE_IND" localSheetId="7" hidden="1">#REF!,#REF!,#REF!,#REF!,#REF!</definedName>
    <definedName name="P4_SCOPE_IND" hidden="1">#REF!,#REF!,#REF!,#REF!,#REF!</definedName>
    <definedName name="P4_SCOPE_IND2" localSheetId="6" hidden="1">#REF!,#REF!,#REF!,#REF!,#REF!,#REF!</definedName>
    <definedName name="P4_SCOPE_IND2" localSheetId="7" hidden="1">#REF!,#REF!,#REF!,#REF!,#REF!,#REF!</definedName>
    <definedName name="P4_SCOPE_IND2" hidden="1">#REF!,#REF!,#REF!,#REF!,#REF!,#REF!</definedName>
    <definedName name="P4_SCOPE_NOTIND" localSheetId="6" hidden="1">#REF!,#REF!,#REF!,#REF!,#REF!,#REF!,#REF!</definedName>
    <definedName name="P4_SCOPE_NOTIND" localSheetId="7" hidden="1">#REF!,#REF!,#REF!,#REF!,#REF!,#REF!,#REF!</definedName>
    <definedName name="P4_SCOPE_NOTIND" hidden="1">#REF!,#REF!,#REF!,#REF!,#REF!,#REF!,#REF!</definedName>
    <definedName name="P4_SCOPE_NotInd2" localSheetId="6" hidden="1">#REF!,#REF!,#REF!,#REF!,#REF!,#REF!,#REF!</definedName>
    <definedName name="P4_SCOPE_NotInd2" localSheetId="7" hidden="1">#REF!,#REF!,#REF!,#REF!,#REF!,#REF!,#REF!</definedName>
    <definedName name="P4_SCOPE_NotInd2" hidden="1">#REF!,#REF!,#REF!,#REF!,#REF!,#REF!,#REF!</definedName>
    <definedName name="P4_SCOPE_PER_PRT" localSheetId="6" hidden="1">[7]База!$F$45:$H$49,[7]База!$J$45:$K$49,[7]База!$N$45:$N$49,[7]База!$F$53:$G$64,[7]База!$H$54:$H$58</definedName>
    <definedName name="P4_SCOPE_PER_PRT" localSheetId="7" hidden="1">#REF!,#REF!,#REF!,#REF!,#REF!</definedName>
    <definedName name="P4_SCOPE_PER_PRT" hidden="1">#REF!,#REF!,#REF!,#REF!,#REF!</definedName>
    <definedName name="P5_SCOPE_FULL_LOAD" localSheetId="6" hidden="1">#REF!,#REF!,#REF!,#REF!,#REF!,#REF!</definedName>
    <definedName name="P5_SCOPE_FULL_LOAD" localSheetId="7" hidden="1">#REF!,#REF!,#REF!,#REF!,#REF!,#REF!</definedName>
    <definedName name="P5_SCOPE_FULL_LOAD" hidden="1">#REF!,#REF!,#REF!,#REF!,#REF!,#REF!</definedName>
    <definedName name="P5_SCOPE_NOTIND" localSheetId="6" hidden="1">#REF!,#REF!,#REF!,#REF!,#REF!,#REF!,#REF!</definedName>
    <definedName name="P5_SCOPE_NOTIND" localSheetId="7" hidden="1">#REF!,#REF!,#REF!,#REF!,#REF!,#REF!,#REF!</definedName>
    <definedName name="P5_SCOPE_NOTIND" hidden="1">#REF!,#REF!,#REF!,#REF!,#REF!,#REF!,#REF!</definedName>
    <definedName name="P5_SCOPE_NotInd2" localSheetId="6" hidden="1">#REF!,#REF!,#REF!,#REF!,#REF!,#REF!,#REF!</definedName>
    <definedName name="P5_SCOPE_NotInd2" localSheetId="7" hidden="1">#REF!,#REF!,#REF!,#REF!,#REF!,#REF!,#REF!</definedName>
    <definedName name="P5_SCOPE_NotInd2" hidden="1">#REF!,#REF!,#REF!,#REF!,#REF!,#REF!,#REF!</definedName>
    <definedName name="P5_SCOPE_PER_PRT" localSheetId="6" hidden="1">[7]База!$H$60:$H$64,[7]База!$J$53:$J$64,[7]База!$K$54:$K$58,[7]База!$K$60:$K$64,[7]База!$N$53:$N$64</definedName>
    <definedName name="P5_SCOPE_PER_PRT" localSheetId="7" hidden="1">#REF!,#REF!,#REF!,#REF!,#REF!</definedName>
    <definedName name="P5_SCOPE_PER_PRT" hidden="1">#REF!,#REF!,#REF!,#REF!,#REF!</definedName>
    <definedName name="P6_SCOPE_FULL_LOAD" localSheetId="6" hidden="1">#REF!,#REF!,#REF!,#REF!,#REF!,#REF!</definedName>
    <definedName name="P6_SCOPE_FULL_LOAD" localSheetId="7" hidden="1">#REF!,#REF!,#REF!,#REF!,#REF!,#REF!</definedName>
    <definedName name="P6_SCOPE_FULL_LOAD" hidden="1">#REF!,#REF!,#REF!,#REF!,#REF!,#REF!</definedName>
    <definedName name="P6_SCOPE_NOTIND" localSheetId="6" hidden="1">#REF!,#REF!,#REF!,#REF!,#REF!,#REF!,#REF!</definedName>
    <definedName name="P6_SCOPE_NOTIND" localSheetId="7" hidden="1">#REF!,#REF!,#REF!,#REF!,#REF!,#REF!,#REF!</definedName>
    <definedName name="P6_SCOPE_NOTIND" hidden="1">#REF!,#REF!,#REF!,#REF!,#REF!,#REF!,#REF!</definedName>
    <definedName name="P6_SCOPE_NotInd2" localSheetId="6" hidden="1">#REF!,#REF!,#REF!,#REF!,#REF!,#REF!,#REF!</definedName>
    <definedName name="P6_SCOPE_NotInd2" localSheetId="7" hidden="1">#REF!,#REF!,#REF!,#REF!,#REF!,#REF!,#REF!</definedName>
    <definedName name="P6_SCOPE_NotInd2" hidden="1">#REF!,#REF!,#REF!,#REF!,#REF!,#REF!,#REF!</definedName>
    <definedName name="P6_SCOPE_PER_PRT" localSheetId="6" hidden="1">[7]База!$F$66:$H$70,[7]База!$J$66:$K$70,[7]База!$N$66:$N$70,[7]База!$F$72:$H$76,[7]База!$J$72:$K$76</definedName>
    <definedName name="P6_SCOPE_PER_PRT" localSheetId="7" hidden="1">#REF!,#REF!,#REF!,#REF!,#REF!</definedName>
    <definedName name="P6_SCOPE_PER_PRT" hidden="1">#REF!,#REF!,#REF!,#REF!,#REF!</definedName>
    <definedName name="P7_SCOPE_FULL_LOAD" localSheetId="6" hidden="1">#REF!,#REF!,#REF!,#REF!,#REF!,#REF!</definedName>
    <definedName name="P7_SCOPE_FULL_LOAD" localSheetId="7" hidden="1">#REF!,#REF!,#REF!,#REF!,#REF!,#REF!</definedName>
    <definedName name="P7_SCOPE_FULL_LOAD" hidden="1">#REF!,#REF!,#REF!,#REF!,#REF!,#REF!</definedName>
    <definedName name="P7_SCOPE_NOTIND" localSheetId="6" hidden="1">#REF!,#REF!,#REF!,#REF!,#REF!,#REF!</definedName>
    <definedName name="P7_SCOPE_NOTIND" localSheetId="7" hidden="1">#REF!,#REF!,#REF!,#REF!,#REF!,#REF!</definedName>
    <definedName name="P7_SCOPE_NOTIND" hidden="1">#REF!,#REF!,#REF!,#REF!,#REF!,#REF!</definedName>
    <definedName name="P7_SCOPE_NotInd2" localSheetId="6" hidden="1">#REF!,#REF!,#REF!,#REF!,#REF!,'5. анализ эконом эфф'!P1_SCOPE_NotInd2,'5. анализ эконом эфф'!P2_SCOPE_NotInd2,'5. анализ эконом эфф'!P3_SCOPE_NotInd2</definedName>
    <definedName name="P7_SCOPE_NotInd2" localSheetId="7" hidden="1">#REF!,#REF!,#REF!,#REF!,#REF!,'6.1. Паспорт сетевой график'!P1_SCOPE_NotInd2,'6.1. Паспорт сетевой график'!P2_SCOPE_NotInd2,'6.1. Паспорт сетевой график'!P3_SCOPE_NotInd2</definedName>
    <definedName name="P7_SCOPE_NotInd2" hidden="1">#REF!,#REF!,#REF!,#REF!,#REF!,P1_SCOPE_NotInd2,P2_SCOPE_NotInd2,P3_SCOPE_NotInd2</definedName>
    <definedName name="P7_SCOPE_PER_PRT" localSheetId="6" hidden="1">[7]База!$N$72:$N$76,[7]База!$F$78:$H$82,[7]База!$J$78:$K$82,[7]База!$N$78:$N$82,[7]База!$F$84:$H$88</definedName>
    <definedName name="P7_SCOPE_PER_PRT" localSheetId="7" hidden="1">#REF!,#REF!,#REF!,#REF!,#REF!</definedName>
    <definedName name="P7_SCOPE_PER_PRT" hidden="1">#REF!,#REF!,#REF!,#REF!,#REF!</definedName>
    <definedName name="P8_SCOPE_FULL_LOAD" localSheetId="6" hidden="1">#REF!,#REF!,#REF!,#REF!,#REF!,#REF!</definedName>
    <definedName name="P8_SCOPE_FULL_LOAD" localSheetId="7" hidden="1">#REF!,#REF!,#REF!,#REF!,#REF!,#REF!</definedName>
    <definedName name="P8_SCOPE_FULL_LOAD" hidden="1">#REF!,#REF!,#REF!,#REF!,#REF!,#REF!</definedName>
    <definedName name="P8_SCOPE_NOTIND" localSheetId="6" hidden="1">#REF!,#REF!,#REF!,#REF!,#REF!,#REF!</definedName>
    <definedName name="P8_SCOPE_NOTIND" localSheetId="7" hidden="1">#REF!,#REF!,#REF!,#REF!,#REF!,#REF!</definedName>
    <definedName name="P8_SCOPE_NOTIND" hidden="1">#REF!,#REF!,#REF!,#REF!,#REF!,#REF!</definedName>
    <definedName name="P8_SCOPE_PER_PRT" localSheetId="6" hidden="1">[8]База!$J$84:$K$88,[8]База!$N$84:$N$88,[8]База!$F$14:$G$25,'5. анализ эконом эфф'!P1_SCOPE_PER_PRT,'5. анализ эконом эфф'!P2_SCOPE_PER_PRT,'5. анализ эконом эфф'!P3_SCOPE_PER_PRT,'5. анализ эконом эфф'!P4_SCOPE_PER_PRT</definedName>
    <definedName name="P8_SCOPE_PER_PRT" localSheetId="7" hidden="1">#REF!,#REF!,#REF!,'6.1. Паспорт сетевой график'!P1_SCOPE_PER_PRT,'6.1. Паспорт сетевой график'!P2_SCOPE_PER_PRT,'6.1. Паспорт сетевой график'!P3_SCOPE_PER_PRT,'6.1. Паспорт сетевой график'!P4_SCOPE_PER_PRT</definedName>
    <definedName name="P8_SCOPE_PER_PRT" hidden="1">#REF!,#REF!,#REF!,P1_SCOPE_PER_PRT,P2_SCOPE_PER_PRT,P3_SCOPE_PER_PRT,P4_SCOPE_PER_PRT</definedName>
    <definedName name="P9_SCOPE_FULL_LOAD" localSheetId="6" hidden="1">#REF!,#REF!,#REF!,#REF!,#REF!,#REF!</definedName>
    <definedName name="P9_SCOPE_FULL_LOAD" localSheetId="7" hidden="1">#REF!,#REF!,#REF!,#REF!,#REF!,#REF!</definedName>
    <definedName name="P9_SCOPE_FULL_LOAD" hidden="1">#REF!,#REF!,#REF!,#REF!,#REF!,#REF!</definedName>
    <definedName name="P9_SCOPE_NotInd" localSheetId="6" hidden="1">#REF!,'5. анализ эконом эфф'!P1_SCOPE_NOTIND,'5. анализ эконом эфф'!P2_SCOPE_NOTIND,'5. анализ эконом эфф'!P3_SCOPE_NOTIND,'5. анализ эконом эфф'!P4_SCOPE_NOTIND,'5. анализ эконом эфф'!P5_SCOPE_NOTIND,'5. анализ эконом эфф'!P6_SCOPE_NOTIND,'5. анализ эконом эфф'!P7_SCOPE_NOTIND</definedName>
    <definedName name="P9_SCOPE_NotInd" localSheetId="7" hidden="1">#REF!,'6.1.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definedName>
    <definedName name="P9_SCOPE_NotInd" hidden="1">#REF!,P1_SCOPE_NOTIND,P2_SCOPE_NOTIND,P3_SCOPE_NOTIND,P4_SCOPE_NOTIND,P5_SCOPE_NOTIND,P6_SCOPE_NOTIND,P7_SCOPE_NOTIND</definedName>
    <definedName name="PARAM1_1" localSheetId="7">#REF!</definedName>
    <definedName name="PARAM1_1">#REF!</definedName>
    <definedName name="PARAM1_2" localSheetId="7">#REF!</definedName>
    <definedName name="PARAM1_2">#REF!</definedName>
    <definedName name="PARAM2" localSheetId="7">#REF!</definedName>
    <definedName name="PARAM2">#REF!</definedName>
    <definedName name="PARSENS1_1">[2]MAIN!$B$1344</definedName>
    <definedName name="PARSENS1_2">[2]MAIN!$C$1344</definedName>
    <definedName name="PARSENS2">[2]MAIN!$A$1355</definedName>
    <definedName name="pi">[2]MAIN!$F$16</definedName>
    <definedName name="PRINT_SENS" localSheetId="7">#REF!</definedName>
    <definedName name="PRINT_SENS">#REF!</definedName>
    <definedName name="PRO" localSheetId="7">[2]MAIN!#REF!</definedName>
    <definedName name="PRO">[2]MAIN!#REF!</definedName>
    <definedName name="PROD1">[2]MAIN!$65:$66</definedName>
    <definedName name="PROD2">[2]MAIN!$68:$69</definedName>
    <definedName name="project">[2]MAIN!$A$13</definedName>
    <definedName name="RAZMER1" localSheetId="7">#REF!</definedName>
    <definedName name="RAZMER1">#REF!</definedName>
    <definedName name="RAZMER2" localSheetId="7">#REF!</definedName>
    <definedName name="RAZMER2">#REF!</definedName>
    <definedName name="RAZMER3" localSheetId="7">#REF!</definedName>
    <definedName name="RAZMER3">#REF!</definedName>
    <definedName name="REGIONS" localSheetId="7">#REF!</definedName>
    <definedName name="REGIONS">#REF!</definedName>
    <definedName name="Rep_cur">[2]MAIN!$F$28</definedName>
    <definedName name="revenues">[2]MAIN!$F$90:$AL$90</definedName>
    <definedName name="rgk" localSheetId="7">#REF!,#REF!,#REF!,#REF!,#REF!,#REF!,#REF!</definedName>
    <definedName name="rgk">#REF!,#REF!,#REF!,#REF!,#REF!,#REF!,#REF!</definedName>
    <definedName name="rrr">[9]Справочники!$B$23:$B$26</definedName>
    <definedName name="rrtget6">#N/A</definedName>
    <definedName name="s" localSheetId="7">#REF!</definedName>
    <definedName name="s">#REF!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dfsd">[10]t_настройки!$I$88</definedName>
    <definedName name="SALAR1">[2]MAIN!$146:$150</definedName>
    <definedName name="SALAR2">[2]MAIN!$156:$160</definedName>
    <definedName name="SALAR3">[2]MAIN!$166:$170</definedName>
    <definedName name="SALAR4">[2]MAIN!$176:$180</definedName>
    <definedName name="SAPBEXrevision" hidden="1">1</definedName>
    <definedName name="SAPBEXsysID" hidden="1">"BW2"</definedName>
    <definedName name="SAPBEXwbID" hidden="1">"479GSPMTNK9HM4ZSIVE5K2SH6"</definedName>
    <definedName name="sbyt" localSheetId="7">#REF!,#REF!,#REF!,#REF!,#REF!,#REF!,#REF!,#REF!</definedName>
    <definedName name="sbyt">#REF!,#REF!,#REF!,#REF!,#REF!,#REF!,#REF!,#REF!</definedName>
    <definedName name="SCENARIOS" localSheetId="7">#REF!</definedName>
    <definedName name="SCENARIOS">#REF!</definedName>
    <definedName name="SCOPE_16_PRT" localSheetId="7">'6.1. Паспорт сетевой график'!P1_SCOPE_16_PRT,'6.1. Паспорт сетевой график'!P2_SCOPE_16_PRT</definedName>
    <definedName name="SCOPE_16_PRT">P1_SCOPE_16_PRT,P2_SCOPE_16_PRT</definedName>
    <definedName name="SCOPE_17.1_PRT" localSheetId="7">#REF!,#REF!,#REF!,#REF!,#REF!,#REF!</definedName>
    <definedName name="SCOPE_17.1_PRT">#REF!,#REF!,#REF!,#REF!,#REF!,#REF!</definedName>
    <definedName name="SCOPE_17_PRT" localSheetId="7">#REF!,#REF!,#REF!,#REF!,#REF!,#REF!,#REF!,'6.1. Паспорт сетевой график'!P1_SCOPE_17_PRT</definedName>
    <definedName name="SCOPE_17_PRT">#REF!,#REF!,#REF!,#REF!,#REF!,#REF!,#REF!,P1_SCOPE_17_PRT</definedName>
    <definedName name="SCOPE_2" localSheetId="7">#REF!</definedName>
    <definedName name="SCOPE_2">#REF!</definedName>
    <definedName name="SCOPE_2_1" localSheetId="7">#REF!</definedName>
    <definedName name="SCOPE_2_1">#REF!</definedName>
    <definedName name="SCOPE_24_LD" localSheetId="7">#REF!,#REF!</definedName>
    <definedName name="SCOPE_24_LD">#REF!,#REF!</definedName>
    <definedName name="SCOPE_24_PRT" localSheetId="7">#REF!,#REF!,#REF!,#REF!</definedName>
    <definedName name="SCOPE_24_PRT">#REF!,#REF!,#REF!,#REF!</definedName>
    <definedName name="SCOPE_25_PRT" localSheetId="7">#REF!,#REF!,#REF!,#REF!</definedName>
    <definedName name="SCOPE_25_PRT">#REF!,#REF!,#REF!,#REF!</definedName>
    <definedName name="SCOPE_4_PRT" localSheetId="7">#REF!,#REF!,'6.1. Паспорт сетевой график'!P1_SCOPE_4_PRT,'6.1. Паспорт сетевой график'!P2_SCOPE_4_PRT</definedName>
    <definedName name="SCOPE_4_PRT">#REF!,#REF!,P1_SCOPE_4_PRT,P2_SCOPE_4_PRT</definedName>
    <definedName name="SCOPE_5_PRT" localSheetId="7">#REF!,#REF!,'6.1. Паспорт сетевой график'!P1_SCOPE_5_PRT,'6.1. Паспорт сетевой график'!P2_SCOPE_5_PRT</definedName>
    <definedName name="SCOPE_5_PRT">#REF!,#REF!,P1_SCOPE_5_PRT,P2_SCOPE_5_PRT</definedName>
    <definedName name="SCOPE_CORR" localSheetId="7">#REF!,#REF!,#REF!,#REF!,#REF!,'6.1. Паспорт сетевой график'!P1_SCOPE_CORR,'6.1. Паспорт сетевой график'!P2_SCOPE_CORR</definedName>
    <definedName name="SCOPE_CORR">#REF!,#REF!,#REF!,#REF!,#REF!,[0]!P1_SCOPE_CORR,[0]!P2_SCOPE_CORR</definedName>
    <definedName name="SCOPE_CPR" localSheetId="7">#REF!</definedName>
    <definedName name="SCOPE_CPR">#REF!</definedName>
    <definedName name="SCOPE_DOP" localSheetId="7">#REF!,'6.1. Паспорт сетевой график'!P1_SCOPE_DOP</definedName>
    <definedName name="SCOPE_DOP">#REF!,[0]!P1_SCOPE_DOP</definedName>
    <definedName name="SCOPE_DOP2" localSheetId="7">#REF!,#REF!,#REF!,#REF!,#REF!,#REF!</definedName>
    <definedName name="SCOPE_DOP2">#REF!,#REF!,#REF!,#REF!,#REF!,#REF!</definedName>
    <definedName name="SCOPE_DOP3" localSheetId="7">#REF!,#REF!,#REF!,#REF!,#REF!,#REF!</definedName>
    <definedName name="SCOPE_DOP3">#REF!,#REF!,#REF!,#REF!,#REF!,#REF!</definedName>
    <definedName name="SCOPE_F1_PRT" localSheetId="7">#REF!,'6.1. Паспорт сетевой график'!P1_SCOPE_F1_PRT,'6.1. Паспорт сетевой график'!P2_SCOPE_F1_PRT,'6.1. Паспорт сетевой график'!P3_SCOPE_F1_PRT,'6.1. Паспорт сетевой график'!P4_SCOPE_F1_PRT</definedName>
    <definedName name="SCOPE_F1_PRT">#REF!,P1_SCOPE_F1_PRT,P2_SCOPE_F1_PRT,P3_SCOPE_F1_PRT,P4_SCOPE_F1_PRT</definedName>
    <definedName name="SCOPE_F2_PRT" localSheetId="7">#REF!,#REF!,#REF!,'6.1. Паспорт сетевой график'!P1_SCOPE_F2_PRT,'6.1. Паспорт сетевой график'!P2_SCOPE_F2_PRT</definedName>
    <definedName name="SCOPE_F2_PRT">#REF!,#REF!,#REF!,P1_SCOPE_F2_PRT,P2_SCOPE_F2_PRT</definedName>
    <definedName name="SCOPE_FST7" localSheetId="7">#REF!,#REF!,#REF!,#REF!,'6.1. Паспорт сетевой график'!P1_SCOPE_FST7</definedName>
    <definedName name="SCOPE_FST7">#REF!,#REF!,#REF!,#REF!,[0]!P1_SCOPE_FST7</definedName>
    <definedName name="SCOPE_FULL_LOAD" localSheetId="7">'6.1. Паспорт сетевой график'!P16_SCOPE_FULL_LOAD,'6.1. Паспорт сетевой график'!P17_SCOPE_FULL_LOAD</definedName>
    <definedName name="SCOPE_FULL_LOAD">P16_SCOPE_FULL_LOAD,P17_SCOPE_FULL_LOAD</definedName>
    <definedName name="SCOPE_IND" localSheetId="7">#REF!,#REF!,'6.1. Паспорт сетевой график'!P1_SCOPE_IND,'6.1. Паспорт сетевой график'!P2_SCOPE_IND,'6.1. Паспорт сетевой график'!P3_SCOPE_IND,'6.1. Паспорт сетевой график'!P4_SCOPE_IND</definedName>
    <definedName name="SCOPE_IND">#REF!,#REF!,[0]!P1_SCOPE_IND,[0]!P2_SCOPE_IND,[0]!P3_SCOPE_IND,[0]!P4_SCOPE_IND</definedName>
    <definedName name="SCOPE_IND2" localSheetId="7">#REF!,#REF!,#REF!,'6.1. Паспорт сетевой график'!P1_SCOPE_IND2,'6.1. Паспорт сетевой график'!P2_SCOPE_IND2,'6.1. Паспорт сетевой график'!P3_SCOPE_IND2,'6.1. Паспорт сетевой график'!P4_SCOPE_IND2</definedName>
    <definedName name="SCOPE_IND2">#REF!,#REF!,#REF!,[0]!P1_SCOPE_IND2,[0]!P2_SCOPE_IND2,[0]!P3_SCOPE_IND2,[0]!P4_SCOPE_IND2</definedName>
    <definedName name="SCOPE_NOTIND" localSheetId="7">'6.1. Паспорт сетевой график'!P1_SCOPE_NOTIND,'6.1. Паспорт сетевой график'!P2_SCOPE_NOTIND,'6.1. Паспорт сетевой график'!P3_SCOPE_NOTIND,'6.1. Паспорт сетевой график'!P4_SCOPE_NOTIND,'6.1. Паспорт сетевой график'!P5_SCOPE_NOTIND,'6.1. Паспорт сетевой график'!P6_SCOPE_NOTIND,'6.1. Паспорт сетевой график'!P7_SCOPE_NOTIND,'6.1. Паспорт сетевой график'!P8_SCOPE_NOTIND</definedName>
    <definedName name="SCOPE_NOTIND">P1_SCOPE_NOTIND,P2_SCOPE_NOTIND,P3_SCOPE_NOTIND,P4_SCOPE_NOTIND,P5_SCOPE_NOTIND,P6_SCOPE_NOTIND,P7_SCOPE_NOTIND,P8_SCOPE_NOTIND</definedName>
    <definedName name="SCOPE_NotInd2" localSheetId="7">'6.1. Паспорт сетевой график'!P4_SCOPE_NotInd2,'6.1. Паспорт сетевой график'!P5_SCOPE_NotInd2,'6.1. Паспорт сетевой график'!P6_SCOPE_NotInd2,'6.1. Паспорт сетевой график'!P7_SCOPE_NotInd2</definedName>
    <definedName name="SCOPE_NotInd2">P4_SCOPE_NotInd2,P5_SCOPE_NotInd2,P6_SCOPE_NotInd2,P7_SCOPE_NotInd2</definedName>
    <definedName name="SCOPE_NotInd3" localSheetId="7">#REF!,#REF!,#REF!,'6.1. Паспорт сетевой график'!P1_SCOPE_NotInd3,'6.1. Паспорт сетевой график'!P2_SCOPE_NotInd3</definedName>
    <definedName name="SCOPE_NotInd3">#REF!,#REF!,#REF!,[0]!P1_SCOPE_NotInd3,[0]!P2_SCOPE_NotInd3</definedName>
    <definedName name="SCOPE_OUTD" localSheetId="7">#REF!,#REF!,#REF!,#REF!,#REF!,#REF!,#REF!</definedName>
    <definedName name="SCOPE_OUTD">#REF!,#REF!,#REF!,#REF!,#REF!,#REF!,#REF!</definedName>
    <definedName name="SCOPE_PER_PRT" localSheetId="7">'6.1. Паспорт сетевой график'!P5_SCOPE_PER_PRT,'6.1. Паспорт сетевой график'!P6_SCOPE_PER_PRT,'6.1. Паспорт сетевой график'!P7_SCOPE_PER_PRT,'6.1. Паспорт сетевой график'!P8_SCOPE_PER_PRT</definedName>
    <definedName name="SCOPE_PER_PRT">P5_SCOPE_PER_PRT,P6_SCOPE_PER_PRT,P7_SCOPE_PER_PRT,P8_SCOPE_PER_PRT</definedName>
    <definedName name="SCOPE_SAVE2" localSheetId="7">#REF!,#REF!,#REF!,#REF!,#REF!,'6.1. Паспорт сетевой график'!P1_SCOPE_SAVE2,'6.1. Паспорт сетевой график'!P2_SCOPE_SAVE2</definedName>
    <definedName name="SCOPE_SAVE2">#REF!,#REF!,#REF!,#REF!,#REF!,[0]!P1_SCOPE_SAVE2,[0]!P2_SCOPE_SAVE2</definedName>
    <definedName name="SCOPE_SPR_PRT" localSheetId="7">#REF!,#REF!,#REF!</definedName>
    <definedName name="SCOPE_SPR_PRT">#REF!,#REF!,#REF!</definedName>
    <definedName name="SCOPE_SS" localSheetId="7">#REF!,#REF!,#REF!,#REF!,#REF!,#REF!</definedName>
    <definedName name="SCOPE_SS">#REF!,#REF!,#REF!,#REF!,#REF!,#REF!</definedName>
    <definedName name="SCOPE_SS2" localSheetId="7">#REF!</definedName>
    <definedName name="SCOPE_SS2">#REF!</definedName>
    <definedName name="SCOPE_SV_LD1" localSheetId="7">#REF!,#REF!,#REF!,#REF!,#REF!,'6.1. Паспорт сетевой график'!P1_SCOPE_SV_LD1</definedName>
    <definedName name="SCOPE_SV_LD1">#REF!,#REF!,#REF!,#REF!,#REF!,[0]!P1_SCOPE_SV_LD1</definedName>
    <definedName name="SCOPE_SV_LD2" localSheetId="7">#REF!</definedName>
    <definedName name="SCOPE_SV_LD2">#REF!</definedName>
    <definedName name="SCOPE_SV_PRT" localSheetId="7">'6.1. Паспорт сетевой график'!P1_SCOPE_SV_PRT,'6.1. Паспорт сетевой график'!P2_SCOPE_SV_PRT,'6.1. Паспорт сетевой график'!P3_SCOPE_SV_PRT</definedName>
    <definedName name="SCOPE_SV_PRT">P1_SCOPE_SV_PRT,P2_SCOPE_SV_PRT,P3_SCOPE_SV_PRT</definedName>
    <definedName name="SCOPE_TP" localSheetId="7">#REF!,#REF!</definedName>
    <definedName name="SCOPE_TP">#REF!,#REF!</definedName>
    <definedName name="SENSTAB1">[2]MAIN!$A$1344:$C$1351</definedName>
    <definedName name="SENSTAB2">[2]MAIN!$A$1355:$H$1360</definedName>
    <definedName name="social">[2]MAIN!$F$627:$AJ$627</definedName>
    <definedName name="SPAYB">[2]MAIN!$D$1000</definedName>
    <definedName name="SUMMBLOCK">[2]MAIN!$A$1211:$AL$1241</definedName>
    <definedName name="tab0">[2]MAIN!$A$13:$F$30</definedName>
    <definedName name="TARGET">[11]TEHSHEET!$I$42:$I$45</definedName>
    <definedName name="TAXE1">[2]MAIN!$641:$646</definedName>
    <definedName name="TAXE2">[2]MAIN!$674:$679</definedName>
    <definedName name="TOTWC">[2]MAIN!$C$1341</definedName>
    <definedName name="ty" localSheetId="7">[1]FES!#REF!</definedName>
    <definedName name="ty">[1]FES!#REF!</definedName>
    <definedName name="uka">#N/A</definedName>
    <definedName name="VAT">[2]MAIN!$F$597</definedName>
    <definedName name="А1" localSheetId="7">#REF!</definedName>
    <definedName name="А1">#REF!</definedName>
    <definedName name="А77">[12]Рейтинг!$A$14</definedName>
    <definedName name="БазовыйПериод">[13]Заголовок!$B$15</definedName>
    <definedName name="БС">[14]Справочники!$A$4:$A$6</definedName>
    <definedName name="в23ё">#N/A</definedName>
    <definedName name="вв">#N/A</definedName>
    <definedName name="вв110" localSheetId="7">'[15]ПС рек'!#REF!</definedName>
    <definedName name="вв110">'[15]ПС рек'!#REF!</definedName>
    <definedName name="вв20" localSheetId="7">'[15]ПС рек'!#REF!</definedName>
    <definedName name="вв20">'[15]ПС рек'!#REF!</definedName>
    <definedName name="вв220" localSheetId="7">'[15]ПС рек'!#REF!</definedName>
    <definedName name="вв220">'[15]ПС рек'!#REF!</definedName>
    <definedName name="вв330" localSheetId="7">'[15]ПС рек'!#REF!</definedName>
    <definedName name="вв330">'[15]ПС рек'!#REF!</definedName>
    <definedName name="вв35" localSheetId="7">'[15]ПС рек'!#REF!</definedName>
    <definedName name="вв35">'[15]ПС рек'!#REF!</definedName>
    <definedName name="вв500" localSheetId="7">'[15]ПС рек'!#REF!</definedName>
    <definedName name="вв500">'[15]ПС рек'!#REF!</definedName>
    <definedName name="вв750" localSheetId="7">'[15]ПС рек'!#REF!</definedName>
    <definedName name="вв750">'[15]ПС рек'!#REF!</definedName>
    <definedName name="Вид_Бизнеса" localSheetId="7">[16]t_настройки!#REF!</definedName>
    <definedName name="Вид_Бизнеса">[16]t_настройки!#REF!</definedName>
    <definedName name="Виды_деятельности">[17]t_настройки!$I$43:$I$61</definedName>
    <definedName name="ВЛТРАССА" localSheetId="7">'[15]ЛЭП нов'!#REF!</definedName>
    <definedName name="ВЛТРАССА">'[15]ЛЭП нов'!#REF!</definedName>
    <definedName name="вн20" localSheetId="7">'[15]ПС рек'!#REF!</definedName>
    <definedName name="вн20">'[15]ПС рек'!#REF!</definedName>
    <definedName name="всего" localSheetId="7">'[15]ПС рек'!#REF!</definedName>
    <definedName name="всего">'[15]ПС рек'!#REF!</definedName>
    <definedName name="второй" localSheetId="7">#REF!</definedName>
    <definedName name="второй">#REF!</definedName>
    <definedName name="гггр">#N/A</definedName>
    <definedName name="Год">[17]t_настройки!$I$8:$I$20</definedName>
    <definedName name="Год_выбрано">[17]t_настройки!$I$81</definedName>
    <definedName name="Год_Выбрано_Название">[17]t_настройки!$J$75</definedName>
    <definedName name="График_1_параметр">[17]t_настройки!$I$94:$I$101</definedName>
    <definedName name="График_3_параметр">[17]t_настройки!$I$104:$I$105</definedName>
    <definedName name="ддд">#N/A</definedName>
    <definedName name="ДЗО_Выбрано">[17]t_настройки!$I$78</definedName>
    <definedName name="ДЗО_Выбрано_Название">[17]t_настройки!$I$87</definedName>
    <definedName name="ДРУГОЕ">[18]Справочники!$A$26:$A$28</definedName>
    <definedName name="дтп" localSheetId="7">'[15]ПС рек'!#REF!</definedName>
    <definedName name="дтп">'[15]ПС рек'!#REF!</definedName>
    <definedName name="ждх" localSheetId="7">#REF!</definedName>
    <definedName name="ждх">#REF!</definedName>
    <definedName name="з4" localSheetId="7">#REF!</definedName>
    <definedName name="з4">#REF!</definedName>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й">#N/A</definedName>
    <definedName name="йй">#N/A</definedName>
    <definedName name="йййййййййййййййййййййййй">#N/A</definedName>
    <definedName name="йцу">#N/A</definedName>
    <definedName name="кв3">#N/A</definedName>
    <definedName name="Квартал">[19]t_Настройки!$B$70:$B$73</definedName>
    <definedName name="ке">#N/A</definedName>
    <definedName name="кипр" localSheetId="7">#REF!</definedName>
    <definedName name="кипр">#REF!</definedName>
    <definedName name="кк" localSheetId="7">#REF!</definedName>
    <definedName name="кк">#REF!</definedName>
    <definedName name="коэф1" localSheetId="7">#REF!</definedName>
    <definedName name="коэф1">#REF!</definedName>
    <definedName name="коэф2" localSheetId="7">#REF!</definedName>
    <definedName name="коэф2">#REF!</definedName>
    <definedName name="коэф3" localSheetId="7">#REF!</definedName>
    <definedName name="коэф3">#REF!</definedName>
    <definedName name="коэф4" localSheetId="7">#REF!</definedName>
    <definedName name="коэф4">#REF!</definedName>
    <definedName name="крз" localSheetId="7">#REF!</definedName>
    <definedName name="крз">#REF!</definedName>
    <definedName name="Кри" localSheetId="7">#REF!</definedName>
    <definedName name="Кри">#REF!</definedName>
    <definedName name="Крит" localSheetId="7">#REF!</definedName>
    <definedName name="Крит">#REF!</definedName>
    <definedName name="лена">#N/A</definedName>
    <definedName name="лод">#N/A</definedName>
    <definedName name="МСК" localSheetId="7">'[15]ЛЭП нов'!#REF!</definedName>
    <definedName name="МСК">'[15]ЛЭП нов'!#REF!</definedName>
    <definedName name="мтп" localSheetId="7">'[15]ПС рек'!#REF!</definedName>
    <definedName name="мтп">'[15]ПС рек'!#REF!</definedName>
    <definedName name="мым">#N/A</definedName>
    <definedName name="Н5">[20]Данные!$I$7</definedName>
    <definedName name="НАПР" localSheetId="7">'[15]ПС рек'!#REF!</definedName>
    <definedName name="НАПР">'[15]ПС рек'!#REF!</definedName>
    <definedName name="ната" localSheetId="7">#REF!</definedName>
    <definedName name="ната">#REF!</definedName>
    <definedName name="нгг" localSheetId="7">#REF!</definedName>
    <definedName name="нгг">#REF!</definedName>
    <definedName name="Номер_ДЗО" localSheetId="7">#REF!</definedName>
    <definedName name="Номер_ДЗО">#REF!</definedName>
    <definedName name="НП">[21]Исходные!$H$5</definedName>
    <definedName name="НСРФ">[22]Регионы!$A$2:$A$90</definedName>
    <definedName name="_xlnm.Print_Area" localSheetId="0">'1. паспорт местоположение'!$A$1:$C$49</definedName>
    <definedName name="_xlnm.Print_Area" localSheetId="1">'3.1. паспорт Техсостояние ПС'!$A$2:$T$42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надежность'!$A$1:$Z$28</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закупке'!$A$1:$AV$27</definedName>
    <definedName name="одкз110" localSheetId="7">'[15]ПС рек'!#REF!</definedName>
    <definedName name="одкз110">'[15]ПС рек'!#REF!</definedName>
    <definedName name="одкз220" localSheetId="7">'[15]ПС рек'!#REF!</definedName>
    <definedName name="одкз220">'[15]ПС рек'!#REF!</definedName>
    <definedName name="одкз35" localSheetId="7">'[15]ПС рек'!#REF!</definedName>
    <definedName name="одкз35">'[15]ПС рек'!#REF!</definedName>
    <definedName name="оро">#N/A</definedName>
    <definedName name="отп" localSheetId="7">'[15]ПС рек'!#REF!</definedName>
    <definedName name="отп">'[15]ПС рек'!#REF!</definedName>
    <definedName name="отп35" localSheetId="7">'[15]ПС рек'!#REF!</definedName>
    <definedName name="отп35">'[15]ПС рек'!#REF!</definedName>
    <definedName name="отп35кВ" localSheetId="7">'[15]ПС рек'!#REF!</definedName>
    <definedName name="отп35кВ">'[15]ПС рек'!#REF!</definedName>
    <definedName name="первый" localSheetId="7">#REF!</definedName>
    <definedName name="первый">#REF!</definedName>
    <definedName name="Период">[17]t_настройки!$I$23:$I$26</definedName>
    <definedName name="Период_Выбрано">[23]t_настройки!$I$84</definedName>
    <definedName name="ПериодРегулирования">[13]Заголовок!$B$14</definedName>
    <definedName name="Погрешность_вычислений">[17]t_проверки!$J$9</definedName>
    <definedName name="Подсинее" localSheetId="7">#REF!</definedName>
    <definedName name="Подсинее">#REF!</definedName>
    <definedName name="Порог_проверки">'[17]Сценарные условия'!$K$19</definedName>
    <definedName name="Порог_Резервный_Фонд">'[17]Сценарные условия'!$K$20</definedName>
    <definedName name="ПоследнийГод">[18]Заголовок!$B$16</definedName>
    <definedName name="Признак" localSheetId="7">'[15]ПС рек'!#REF!</definedName>
    <definedName name="Признак">'[15]ПС рек'!#REF!</definedName>
    <definedName name="Проц1">[2]MAIN!$F$186</definedName>
    <definedName name="ПроцИзПр1">[2]MAIN!$F$188</definedName>
    <definedName name="прочее" localSheetId="7">'[15]ПС рек'!#REF!</definedName>
    <definedName name="прочее">'[15]ПС рек'!#REF!</definedName>
    <definedName name="ПЭ">[18]Справочники!$A$10:$A$12</definedName>
    <definedName name="РГК">[18]Справочники!$A$4:$A$4</definedName>
    <definedName name="рекЛЭПВН">'[24]приложение 1.1'!$B$25:$B$35</definedName>
    <definedName name="ропор">#N/A</definedName>
    <definedName name="с">#N/A</definedName>
    <definedName name="СДТУ" localSheetId="7">'[15]ПС рек'!#REF!</definedName>
    <definedName name="СДТУ">'[15]ПС рек'!#REF!</definedName>
    <definedName name="СОБ" localSheetId="7">'[15]ПС рек'!#REF!</definedName>
    <definedName name="СОБ">'[15]ПС рек'!#REF!</definedName>
    <definedName name="Список_ДЗО">'[17]Список ДЗО'!$B$8:$B$21</definedName>
    <definedName name="список_контр.котловой">[19]t_Настройки!$B$42:$B$53</definedName>
    <definedName name="Список_контрагентов">[19]t_Настройки!$B$36:$B$39</definedName>
    <definedName name="Список_филиалов">[19]t_Настройки!$B$23:$B$26</definedName>
    <definedName name="список_филиалов1">[19]t_Настройки!$B$29:$B$33</definedName>
    <definedName name="сс">#N/A</definedName>
    <definedName name="сссс">#N/A</definedName>
    <definedName name="ссы">#N/A</definedName>
    <definedName name="СтНПр1">[2]MAIN!$F$180</definedName>
    <definedName name="третий" localSheetId="7">#REF!</definedName>
    <definedName name="третий">#REF!</definedName>
    <definedName name="у">#N/A</definedName>
    <definedName name="УГОЛЬ">[18]Справочники!$A$19:$A$21</definedName>
    <definedName name="уу" localSheetId="7">#REF!</definedName>
    <definedName name="уу">#REF!</definedName>
    <definedName name="ц">#N/A</definedName>
    <definedName name="цу">#N/A</definedName>
    <definedName name="четвертый" localSheetId="7">#REF!</definedName>
    <definedName name="четвертый">#REF!</definedName>
    <definedName name="ЧП1">[2]MAIN!$F$396</definedName>
    <definedName name="шшшшшо">#N/A</definedName>
    <definedName name="ыв">#N/A</definedName>
    <definedName name="ыыыы">#N/A</definedName>
    <definedName name="яяя">#N/A</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5" i="6" l="1"/>
  <c r="C48" i="7" l="1"/>
  <c r="AO22" i="15" l="1"/>
  <c r="AD21" i="15"/>
  <c r="V21" i="15"/>
  <c r="Z21" i="15"/>
  <c r="R21" i="15"/>
  <c r="N21" i="15"/>
  <c r="C30" i="15" l="1"/>
  <c r="AO57" i="15"/>
  <c r="E22" i="15"/>
  <c r="B67" i="22" l="1"/>
  <c r="M57" i="15"/>
  <c r="M33" i="15"/>
  <c r="C27" i="6" l="1"/>
  <c r="C23" i="6"/>
  <c r="C22" i="6"/>
  <c r="C23" i="7" l="1"/>
  <c r="A15" i="7"/>
  <c r="AO24" i="15" l="1"/>
  <c r="D27" i="15"/>
  <c r="AO27" i="15" s="1"/>
  <c r="A15" i="25"/>
  <c r="A12" i="25"/>
  <c r="A9" i="25"/>
  <c r="C54" i="15" l="1"/>
  <c r="C55" i="15"/>
  <c r="A15" i="24"/>
  <c r="A12" i="24"/>
  <c r="G20" i="15" l="1"/>
  <c r="AN82" i="24" l="1"/>
  <c r="AM82" i="24"/>
  <c r="AL82" i="24"/>
  <c r="AK82" i="24"/>
  <c r="AJ82" i="24"/>
  <c r="AI82" i="24"/>
  <c r="AH82" i="24"/>
  <c r="AG82" i="24"/>
  <c r="AF82" i="24"/>
  <c r="AE82" i="24"/>
  <c r="AD82" i="24"/>
  <c r="AC82" i="24"/>
  <c r="AB82" i="24"/>
  <c r="AA82" i="24"/>
  <c r="Z82" i="24"/>
  <c r="Y82" i="24"/>
  <c r="X82" i="24"/>
  <c r="W82" i="24"/>
  <c r="V82" i="24"/>
  <c r="U82" i="24"/>
  <c r="T82" i="24"/>
  <c r="S82" i="24"/>
  <c r="R82" i="24"/>
  <c r="Q82" i="24"/>
  <c r="P82" i="24"/>
  <c r="O82" i="24"/>
  <c r="N82" i="24"/>
  <c r="M82" i="24"/>
  <c r="L82" i="24"/>
  <c r="K82" i="24"/>
  <c r="J82" i="24"/>
  <c r="I82" i="24"/>
  <c r="H82" i="24"/>
  <c r="G82" i="24"/>
  <c r="F82" i="24"/>
  <c r="E82" i="24"/>
  <c r="D82" i="24"/>
  <c r="C82" i="24"/>
  <c r="B82" i="24"/>
  <c r="AN79" i="24"/>
  <c r="AM79" i="24"/>
  <c r="AL79" i="24"/>
  <c r="AK79" i="24"/>
  <c r="AJ79" i="24"/>
  <c r="AI79" i="24"/>
  <c r="AH79" i="24"/>
  <c r="AG79" i="24"/>
  <c r="AF79" i="24"/>
  <c r="AE79" i="24"/>
  <c r="AD79" i="24"/>
  <c r="AC79" i="24"/>
  <c r="AB79" i="24"/>
  <c r="AA79" i="24"/>
  <c r="Z79" i="24"/>
  <c r="Y79" i="24"/>
  <c r="X79" i="24"/>
  <c r="W79" i="24"/>
  <c r="V79" i="24"/>
  <c r="U79" i="24"/>
  <c r="T79" i="24"/>
  <c r="S79" i="24"/>
  <c r="R79" i="24"/>
  <c r="Q79" i="24"/>
  <c r="P79" i="24"/>
  <c r="O79" i="24"/>
  <c r="N79" i="24"/>
  <c r="M79" i="24"/>
  <c r="L79" i="24"/>
  <c r="K79" i="24"/>
  <c r="J79" i="24"/>
  <c r="I79" i="24"/>
  <c r="H79" i="24"/>
  <c r="G79" i="24"/>
  <c r="F79" i="24"/>
  <c r="E79" i="24"/>
  <c r="D79" i="24"/>
  <c r="B73" i="24"/>
  <c r="A61" i="24"/>
  <c r="B59" i="24"/>
  <c r="A58" i="24"/>
  <c r="AN55" i="24"/>
  <c r="AM55" i="24"/>
  <c r="AL55" i="24"/>
  <c r="AK55" i="24"/>
  <c r="AJ55" i="24"/>
  <c r="AI55" i="24"/>
  <c r="AH55" i="24"/>
  <c r="AG55" i="24"/>
  <c r="AF55" i="24"/>
  <c r="AE55" i="24"/>
  <c r="AD55" i="24"/>
  <c r="AC55" i="24"/>
  <c r="AB55" i="24"/>
  <c r="AA55" i="24"/>
  <c r="Z55" i="24"/>
  <c r="Y55" i="24"/>
  <c r="X55" i="24"/>
  <c r="W55" i="24"/>
  <c r="V55" i="24"/>
  <c r="U55" i="24"/>
  <c r="T55" i="24"/>
  <c r="S55" i="24"/>
  <c r="R55" i="24"/>
  <c r="Q55" i="24"/>
  <c r="P55" i="24"/>
  <c r="O55" i="24"/>
  <c r="N55" i="24"/>
  <c r="M55" i="24"/>
  <c r="L55" i="24"/>
  <c r="K55" i="24"/>
  <c r="J55" i="24"/>
  <c r="I55" i="24"/>
  <c r="H55" i="24"/>
  <c r="G55" i="24"/>
  <c r="F55" i="24"/>
  <c r="E55" i="24"/>
  <c r="D55" i="24"/>
  <c r="C55" i="24"/>
  <c r="B55" i="24"/>
  <c r="B54" i="24"/>
  <c r="B52" i="24"/>
  <c r="B66" i="24" s="1"/>
  <c r="B74" i="24" s="1"/>
  <c r="D49" i="24"/>
  <c r="D52" i="24" s="1"/>
  <c r="D66" i="24" s="1"/>
  <c r="D74" i="24" s="1"/>
  <c r="C49" i="24"/>
  <c r="C52" i="24" s="1"/>
  <c r="C66" i="24" s="1"/>
  <c r="C74" i="24" s="1"/>
  <c r="B48" i="24"/>
  <c r="B45" i="24"/>
  <c r="B61" i="24" s="1"/>
  <c r="C43" i="24"/>
  <c r="B41" i="24"/>
  <c r="B42" i="24" s="1"/>
  <c r="G27" i="24"/>
  <c r="B21" i="24"/>
  <c r="AL64" i="24" s="1"/>
  <c r="AL73" i="24" s="1"/>
  <c r="AD64" i="24" l="1"/>
  <c r="AD73" i="24" s="1"/>
  <c r="D43" i="24"/>
  <c r="N64" i="24"/>
  <c r="N73" i="24" s="1"/>
  <c r="C45" i="24"/>
  <c r="D45" i="24" s="1"/>
  <c r="K77" i="24"/>
  <c r="AA77" i="24"/>
  <c r="AM77" i="24"/>
  <c r="G23" i="24"/>
  <c r="E43" i="24"/>
  <c r="C48" i="24"/>
  <c r="E49" i="24"/>
  <c r="C54" i="24"/>
  <c r="D77" i="24"/>
  <c r="H77" i="24"/>
  <c r="L77" i="24"/>
  <c r="P77" i="24"/>
  <c r="T77" i="24"/>
  <c r="X77" i="24"/>
  <c r="AB77" i="24"/>
  <c r="AF77" i="24"/>
  <c r="AJ77" i="24"/>
  <c r="AN77" i="24"/>
  <c r="R64" i="24"/>
  <c r="R73" i="24" s="1"/>
  <c r="AH64" i="24"/>
  <c r="AH73" i="24" s="1"/>
  <c r="C77" i="24"/>
  <c r="O77" i="24"/>
  <c r="S77" i="24"/>
  <c r="AE77" i="24"/>
  <c r="D48" i="24"/>
  <c r="D54" i="24"/>
  <c r="E77" i="24"/>
  <c r="I77" i="24"/>
  <c r="Q77" i="24"/>
  <c r="U77" i="24"/>
  <c r="Y77" i="24"/>
  <c r="AG77" i="24"/>
  <c r="AK77" i="24"/>
  <c r="B60" i="24"/>
  <c r="F64" i="24"/>
  <c r="F73" i="24" s="1"/>
  <c r="V64" i="24"/>
  <c r="V73" i="24" s="1"/>
  <c r="M77" i="24"/>
  <c r="G77" i="24"/>
  <c r="W77" i="24"/>
  <c r="AI77" i="24"/>
  <c r="B91" i="24"/>
  <c r="AK64" i="24"/>
  <c r="AK73" i="24" s="1"/>
  <c r="AG64" i="24"/>
  <c r="AG73" i="24" s="1"/>
  <c r="AC64" i="24"/>
  <c r="AC73" i="24" s="1"/>
  <c r="Y64" i="24"/>
  <c r="Y73" i="24" s="1"/>
  <c r="U64" i="24"/>
  <c r="U73" i="24" s="1"/>
  <c r="Q64" i="24"/>
  <c r="Q73" i="24" s="1"/>
  <c r="M64" i="24"/>
  <c r="M73" i="24" s="1"/>
  <c r="I64" i="24"/>
  <c r="I73" i="24" s="1"/>
  <c r="E64" i="24"/>
  <c r="E73" i="24" s="1"/>
  <c r="AN64" i="24"/>
  <c r="AN73" i="24" s="1"/>
  <c r="AJ64" i="24"/>
  <c r="AJ73" i="24" s="1"/>
  <c r="AF64" i="24"/>
  <c r="AF73" i="24" s="1"/>
  <c r="AB64" i="24"/>
  <c r="AB73" i="24" s="1"/>
  <c r="X64" i="24"/>
  <c r="X73" i="24" s="1"/>
  <c r="T64" i="24"/>
  <c r="T73" i="24" s="1"/>
  <c r="P64" i="24"/>
  <c r="P73" i="24" s="1"/>
  <c r="L64" i="24"/>
  <c r="L73" i="24" s="1"/>
  <c r="H64" i="24"/>
  <c r="H73" i="24" s="1"/>
  <c r="D64" i="24"/>
  <c r="D73" i="24" s="1"/>
  <c r="AM64" i="24"/>
  <c r="AM73" i="24" s="1"/>
  <c r="AI64" i="24"/>
  <c r="AI73" i="24" s="1"/>
  <c r="AE64" i="24"/>
  <c r="AE73" i="24" s="1"/>
  <c r="AA64" i="24"/>
  <c r="AA73" i="24" s="1"/>
  <c r="W64" i="24"/>
  <c r="W73" i="24" s="1"/>
  <c r="S64" i="24"/>
  <c r="S73" i="24" s="1"/>
  <c r="O64" i="24"/>
  <c r="O73" i="24" s="1"/>
  <c r="K64" i="24"/>
  <c r="K73" i="24" s="1"/>
  <c r="G64" i="24"/>
  <c r="G73" i="24" s="1"/>
  <c r="C64" i="24"/>
  <c r="C73" i="24" s="1"/>
  <c r="B77" i="24"/>
  <c r="F77" i="24"/>
  <c r="J77" i="24"/>
  <c r="N77" i="24"/>
  <c r="R77" i="24"/>
  <c r="V77" i="24"/>
  <c r="Z77" i="24"/>
  <c r="AD77" i="24"/>
  <c r="AH77" i="24"/>
  <c r="AL77" i="24"/>
  <c r="J64" i="24"/>
  <c r="J73" i="24" s="1"/>
  <c r="Z64" i="24"/>
  <c r="Z73" i="24" s="1"/>
  <c r="AC77" i="24"/>
  <c r="C60" i="24" l="1"/>
  <c r="C61" i="24"/>
  <c r="C59" i="24"/>
  <c r="E54" i="24"/>
  <c r="E48" i="24"/>
  <c r="F43" i="24"/>
  <c r="D60" i="24"/>
  <c r="D61" i="24"/>
  <c r="E45" i="24"/>
  <c r="E59" i="24" s="1"/>
  <c r="D59" i="24"/>
  <c r="B92" i="24"/>
  <c r="C91" i="24" s="1"/>
  <c r="B93" i="24"/>
  <c r="B62" i="24" s="1"/>
  <c r="B56" i="24" s="1"/>
  <c r="F49" i="24"/>
  <c r="E52" i="24"/>
  <c r="E66" i="24" s="1"/>
  <c r="E74" i="24" s="1"/>
  <c r="E61" i="24" l="1"/>
  <c r="E60" i="24"/>
  <c r="F45" i="24"/>
  <c r="G43" i="24"/>
  <c r="F48" i="24"/>
  <c r="F54" i="24"/>
  <c r="G49" i="24"/>
  <c r="F52" i="24"/>
  <c r="F66" i="24" s="1"/>
  <c r="F74" i="24" s="1"/>
  <c r="B63" i="24"/>
  <c r="B65" i="24" s="1"/>
  <c r="B75" i="24"/>
  <c r="C92" i="24"/>
  <c r="D91" i="24" s="1"/>
  <c r="D92" i="24" l="1"/>
  <c r="E91" i="24" s="1"/>
  <c r="H49" i="24"/>
  <c r="G52" i="24"/>
  <c r="G66" i="24" s="1"/>
  <c r="G74" i="24" s="1"/>
  <c r="F61" i="24"/>
  <c r="G45" i="24"/>
  <c r="B72" i="24"/>
  <c r="B80" i="24" s="1"/>
  <c r="B67" i="24"/>
  <c r="B68" i="24"/>
  <c r="C93" i="24"/>
  <c r="C62" i="24" s="1"/>
  <c r="C56" i="24" s="1"/>
  <c r="H43" i="24"/>
  <c r="G54" i="24"/>
  <c r="G48" i="24"/>
  <c r="B69" i="24" l="1"/>
  <c r="B85" i="24"/>
  <c r="B83" i="24"/>
  <c r="B81" i="24"/>
  <c r="B86" i="24" s="1"/>
  <c r="C63" i="24"/>
  <c r="C65" i="24" s="1"/>
  <c r="C75" i="24"/>
  <c r="H45" i="24"/>
  <c r="G61" i="24"/>
  <c r="E92" i="24"/>
  <c r="F91" i="24" s="1"/>
  <c r="E93" i="24"/>
  <c r="E62" i="24" s="1"/>
  <c r="E56" i="24" s="1"/>
  <c r="H52" i="24"/>
  <c r="H66" i="24" s="1"/>
  <c r="H74" i="24" s="1"/>
  <c r="I49" i="24"/>
  <c r="D93" i="24"/>
  <c r="D62" i="24" s="1"/>
  <c r="D56" i="24" s="1"/>
  <c r="H54" i="24"/>
  <c r="H48" i="24"/>
  <c r="I43" i="24"/>
  <c r="I52" i="24" l="1"/>
  <c r="I66" i="24" s="1"/>
  <c r="I74" i="24" s="1"/>
  <c r="J49" i="24"/>
  <c r="I45" i="24"/>
  <c r="H61" i="24"/>
  <c r="D75" i="24"/>
  <c r="D63" i="24"/>
  <c r="D65" i="24" s="1"/>
  <c r="B84" i="24"/>
  <c r="B87" i="24" s="1"/>
  <c r="E75" i="24"/>
  <c r="E63" i="24"/>
  <c r="E65" i="24" s="1"/>
  <c r="I54" i="24"/>
  <c r="I48" i="24"/>
  <c r="J43" i="24"/>
  <c r="F92" i="24"/>
  <c r="G91" i="24" s="1"/>
  <c r="C67" i="24"/>
  <c r="C72" i="24"/>
  <c r="C80" i="24" s="1"/>
  <c r="C68" i="24"/>
  <c r="F93" i="24" l="1"/>
  <c r="F62" i="24" s="1"/>
  <c r="F56" i="24" s="1"/>
  <c r="K43" i="24"/>
  <c r="J54" i="24"/>
  <c r="J48" i="24"/>
  <c r="C69" i="24"/>
  <c r="I61" i="24"/>
  <c r="J45" i="24"/>
  <c r="D72" i="24"/>
  <c r="D80" i="24" s="1"/>
  <c r="D83" i="24" s="1"/>
  <c r="D67" i="24"/>
  <c r="D68" i="24"/>
  <c r="K49" i="24"/>
  <c r="J52" i="24"/>
  <c r="J66" i="24" s="1"/>
  <c r="J74" i="24" s="1"/>
  <c r="C83" i="24"/>
  <c r="AM85" i="24"/>
  <c r="W85" i="24"/>
  <c r="G85" i="24"/>
  <c r="AE81" i="24"/>
  <c r="AL85" i="24"/>
  <c r="V85" i="24"/>
  <c r="F85" i="24"/>
  <c r="AD81" i="24"/>
  <c r="N81" i="24"/>
  <c r="Y85" i="24"/>
  <c r="I85" i="24"/>
  <c r="AC81" i="24"/>
  <c r="M81" i="24"/>
  <c r="AB81" i="24"/>
  <c r="AB86" i="24" s="1"/>
  <c r="AJ85" i="24"/>
  <c r="AN81" i="24"/>
  <c r="D81" i="24"/>
  <c r="T81" i="24"/>
  <c r="AB85" i="24"/>
  <c r="AF81" i="24"/>
  <c r="AF86" i="24" s="1"/>
  <c r="F81" i="24"/>
  <c r="AI85" i="24"/>
  <c r="S85" i="24"/>
  <c r="C85" i="24"/>
  <c r="AA81" i="24"/>
  <c r="AH85" i="24"/>
  <c r="R85" i="24"/>
  <c r="Z81" i="24"/>
  <c r="AK85" i="24"/>
  <c r="U85" i="24"/>
  <c r="E85" i="24"/>
  <c r="Y81" i="24"/>
  <c r="AN85" i="24"/>
  <c r="O81" i="24"/>
  <c r="O86" i="24" s="1"/>
  <c r="T85" i="24"/>
  <c r="X81" i="24"/>
  <c r="AF85" i="24"/>
  <c r="K81" i="24"/>
  <c r="J81" i="24"/>
  <c r="AE85" i="24"/>
  <c r="O85" i="24"/>
  <c r="AM81" i="24"/>
  <c r="W81" i="24"/>
  <c r="AD85" i="24"/>
  <c r="N85" i="24"/>
  <c r="AL81" i="24"/>
  <c r="V81" i="24"/>
  <c r="AG85" i="24"/>
  <c r="Q85" i="24"/>
  <c r="AK81" i="24"/>
  <c r="U81" i="24"/>
  <c r="X85" i="24"/>
  <c r="I81" i="24"/>
  <c r="D85" i="24"/>
  <c r="L81" i="24"/>
  <c r="P85" i="24"/>
  <c r="G81" i="24"/>
  <c r="G86" i="24" s="1"/>
  <c r="L85" i="24"/>
  <c r="G22" i="24"/>
  <c r="AA85" i="24"/>
  <c r="K85" i="24"/>
  <c r="AI81" i="24"/>
  <c r="S81" i="24"/>
  <c r="Z85" i="24"/>
  <c r="J85" i="24"/>
  <c r="AH81" i="24"/>
  <c r="R81" i="24"/>
  <c r="AC85" i="24"/>
  <c r="M85" i="24"/>
  <c r="AG81" i="24"/>
  <c r="AG86" i="24" s="1"/>
  <c r="Q81" i="24"/>
  <c r="H85" i="24"/>
  <c r="E81" i="24"/>
  <c r="E86" i="24" s="1"/>
  <c r="H81" i="24"/>
  <c r="H86" i="24" s="1"/>
  <c r="AJ81" i="24"/>
  <c r="C81" i="24"/>
  <c r="C86" i="24" s="1"/>
  <c r="G24" i="24" s="1"/>
  <c r="P81" i="24"/>
  <c r="F75" i="24"/>
  <c r="F63" i="24"/>
  <c r="F65" i="24" s="1"/>
  <c r="G92" i="24"/>
  <c r="H91" i="24" s="1"/>
  <c r="E68" i="24"/>
  <c r="E72" i="24"/>
  <c r="E80" i="24" s="1"/>
  <c r="E83" i="24" s="1"/>
  <c r="E67" i="24"/>
  <c r="AK86" i="24" l="1"/>
  <c r="AL86" i="24"/>
  <c r="K86" i="24"/>
  <c r="T86" i="24"/>
  <c r="D69" i="24"/>
  <c r="Q86" i="24"/>
  <c r="AM86" i="24"/>
  <c r="G93" i="24"/>
  <c r="G62" i="24" s="1"/>
  <c r="G56" i="24" s="1"/>
  <c r="P86" i="24"/>
  <c r="I86" i="24"/>
  <c r="AA86" i="24"/>
  <c r="F86" i="24"/>
  <c r="D86" i="24"/>
  <c r="M86" i="24"/>
  <c r="N86" i="24"/>
  <c r="J61" i="24"/>
  <c r="K45" i="24"/>
  <c r="AH86" i="24"/>
  <c r="K52" i="24"/>
  <c r="K66" i="24" s="1"/>
  <c r="K74" i="24" s="1"/>
  <c r="L49" i="24"/>
  <c r="E69" i="24"/>
  <c r="H92" i="24"/>
  <c r="I91" i="24" s="1"/>
  <c r="X86" i="24"/>
  <c r="Y86" i="24"/>
  <c r="Z86" i="24"/>
  <c r="AN86" i="24"/>
  <c r="AC86" i="24"/>
  <c r="AD86" i="24"/>
  <c r="AE86" i="24"/>
  <c r="AL84" i="24"/>
  <c r="V84" i="24"/>
  <c r="F84" i="24"/>
  <c r="AC84" i="24"/>
  <c r="M84" i="24"/>
  <c r="AJ84" i="24"/>
  <c r="T84" i="24"/>
  <c r="D84" i="24"/>
  <c r="K84" i="24"/>
  <c r="C84" i="24"/>
  <c r="C87" i="24" s="1"/>
  <c r="G25" i="24" s="1"/>
  <c r="Q84" i="24"/>
  <c r="AA84" i="24"/>
  <c r="AH84" i="24"/>
  <c r="R84" i="24"/>
  <c r="R87" i="24" s="1"/>
  <c r="Y84" i="24"/>
  <c r="I84" i="24"/>
  <c r="AF84" i="24"/>
  <c r="AF87" i="24" s="1"/>
  <c r="P84" i="24"/>
  <c r="AE84" i="24"/>
  <c r="AM84" i="24"/>
  <c r="AI84" i="24"/>
  <c r="AI87" i="24" s="1"/>
  <c r="X84" i="24"/>
  <c r="X87" i="24" s="1"/>
  <c r="AD84" i="24"/>
  <c r="N84" i="24"/>
  <c r="AK84" i="24"/>
  <c r="U84" i="24"/>
  <c r="U87" i="24" s="1"/>
  <c r="E84" i="24"/>
  <c r="AB84" i="24"/>
  <c r="AB87" i="24" s="1"/>
  <c r="L84" i="24"/>
  <c r="L87" i="24" s="1"/>
  <c r="O84" i="24"/>
  <c r="W84" i="24"/>
  <c r="S84" i="24"/>
  <c r="Z84" i="24"/>
  <c r="Z87" i="24" s="1"/>
  <c r="J84" i="24"/>
  <c r="AG84" i="24"/>
  <c r="AN84" i="24"/>
  <c r="AN87" i="24" s="1"/>
  <c r="H84" i="24"/>
  <c r="G84" i="24"/>
  <c r="G87" i="24" s="1"/>
  <c r="AI86" i="24"/>
  <c r="F72" i="24"/>
  <c r="F80" i="24" s="1"/>
  <c r="F83" i="24" s="1"/>
  <c r="F67" i="24"/>
  <c r="F68" i="24"/>
  <c r="AJ86" i="24"/>
  <c r="R86" i="24"/>
  <c r="S86" i="24"/>
  <c r="L86" i="24"/>
  <c r="U86" i="24"/>
  <c r="V86" i="24"/>
  <c r="W86" i="24"/>
  <c r="J86" i="24"/>
  <c r="K54" i="24"/>
  <c r="K48" i="24"/>
  <c r="L43" i="24"/>
  <c r="S87" i="24" l="1"/>
  <c r="N87" i="24"/>
  <c r="AM87" i="24"/>
  <c r="I87" i="24"/>
  <c r="AA87" i="24"/>
  <c r="H93" i="24"/>
  <c r="H62" i="24" s="1"/>
  <c r="H56" i="24" s="1"/>
  <c r="AG87" i="24"/>
  <c r="W87" i="24"/>
  <c r="F69" i="24"/>
  <c r="AK87" i="24"/>
  <c r="D87" i="24"/>
  <c r="AC87" i="24"/>
  <c r="E87" i="24"/>
  <c r="AD87" i="24"/>
  <c r="AE87" i="24"/>
  <c r="Y87" i="24"/>
  <c r="Q87" i="24"/>
  <c r="T87" i="24"/>
  <c r="F87" i="24"/>
  <c r="L45" i="24"/>
  <c r="K61" i="24"/>
  <c r="L54" i="24"/>
  <c r="L48" i="24"/>
  <c r="M43" i="24"/>
  <c r="J87" i="24"/>
  <c r="O87" i="24"/>
  <c r="P87" i="24"/>
  <c r="AJ87" i="24"/>
  <c r="V87" i="24"/>
  <c r="L52" i="24"/>
  <c r="L66" i="24" s="1"/>
  <c r="L74" i="24" s="1"/>
  <c r="M49" i="24"/>
  <c r="G63" i="24"/>
  <c r="G65" i="24" s="1"/>
  <c r="G75" i="24"/>
  <c r="H75" i="24"/>
  <c r="H63" i="24"/>
  <c r="H65" i="24" s="1"/>
  <c r="H87" i="24"/>
  <c r="AH87" i="24"/>
  <c r="K87" i="24"/>
  <c r="M87" i="24"/>
  <c r="AL87" i="24"/>
  <c r="I92" i="24"/>
  <c r="J91" i="24" s="1"/>
  <c r="I93" i="24"/>
  <c r="I62" i="24" s="1"/>
  <c r="I56" i="24" s="1"/>
  <c r="J92" i="24" l="1"/>
  <c r="K91" i="24" s="1"/>
  <c r="I63" i="24"/>
  <c r="I65" i="24" s="1"/>
  <c r="I75" i="24"/>
  <c r="N49" i="24"/>
  <c r="M52" i="24"/>
  <c r="M66" i="24" s="1"/>
  <c r="M74" i="24" s="1"/>
  <c r="G72" i="24"/>
  <c r="G80" i="24" s="1"/>
  <c r="G83" i="24" s="1"/>
  <c r="G67" i="24"/>
  <c r="G68" i="24"/>
  <c r="H72" i="24"/>
  <c r="H80" i="24" s="1"/>
  <c r="H83" i="24" s="1"/>
  <c r="H67" i="24"/>
  <c r="H68" i="24"/>
  <c r="M54" i="24"/>
  <c r="M48" i="24"/>
  <c r="N43" i="24"/>
  <c r="L61" i="24"/>
  <c r="M45" i="24"/>
  <c r="H69" i="24" l="1"/>
  <c r="J93" i="24"/>
  <c r="J62" i="24" s="1"/>
  <c r="J56" i="24" s="1"/>
  <c r="J63" i="24" s="1"/>
  <c r="J65" i="24" s="1"/>
  <c r="O43" i="24"/>
  <c r="N54" i="24"/>
  <c r="N48" i="24"/>
  <c r="I68" i="24"/>
  <c r="I72" i="24"/>
  <c r="I80" i="24" s="1"/>
  <c r="I83" i="24" s="1"/>
  <c r="I67" i="24"/>
  <c r="M61" i="24"/>
  <c r="N45" i="24"/>
  <c r="O49" i="24"/>
  <c r="N52" i="24"/>
  <c r="N66" i="24" s="1"/>
  <c r="N74" i="24" s="1"/>
  <c r="G69" i="24"/>
  <c r="K92" i="24"/>
  <c r="L91" i="24" s="1"/>
  <c r="J75" i="24" l="1"/>
  <c r="K93" i="24"/>
  <c r="K62" i="24" s="1"/>
  <c r="K56" i="24" s="1"/>
  <c r="K75" i="24" s="1"/>
  <c r="L92" i="24"/>
  <c r="M91" i="24" s="1"/>
  <c r="J72" i="24"/>
  <c r="J80" i="24" s="1"/>
  <c r="J83" i="24" s="1"/>
  <c r="J67" i="24"/>
  <c r="J68" i="24"/>
  <c r="K63" i="24"/>
  <c r="K65" i="24" s="1"/>
  <c r="I69" i="24"/>
  <c r="N61" i="24"/>
  <c r="O45" i="24"/>
  <c r="O52" i="24"/>
  <c r="O66" i="24" s="1"/>
  <c r="O74" i="24" s="1"/>
  <c r="P49" i="24"/>
  <c r="P43" i="24"/>
  <c r="O54" i="24"/>
  <c r="O48" i="24"/>
  <c r="J69" i="24" l="1"/>
  <c r="K67" i="24"/>
  <c r="K72" i="24"/>
  <c r="K80" i="24" s="1"/>
  <c r="K83" i="24" s="1"/>
  <c r="K68" i="24"/>
  <c r="O61" i="24"/>
  <c r="P45" i="24"/>
  <c r="P54" i="24"/>
  <c r="P48" i="24"/>
  <c r="Q43" i="24"/>
  <c r="M92" i="24"/>
  <c r="N91" i="24" s="1"/>
  <c r="P52" i="24"/>
  <c r="P66" i="24" s="1"/>
  <c r="P74" i="24" s="1"/>
  <c r="Q49" i="24"/>
  <c r="L93" i="24"/>
  <c r="L62" i="24" s="1"/>
  <c r="L56" i="24" s="1"/>
  <c r="M93" i="24" l="1"/>
  <c r="M62" i="24" s="1"/>
  <c r="M56" i="24" s="1"/>
  <c r="L63" i="24"/>
  <c r="L65" i="24" s="1"/>
  <c r="L75" i="24"/>
  <c r="N92" i="24"/>
  <c r="O91" i="24" s="1"/>
  <c r="Q54" i="24"/>
  <c r="Q48" i="24"/>
  <c r="R43" i="24"/>
  <c r="R49" i="24"/>
  <c r="Q52" i="24"/>
  <c r="Q66" i="24" s="1"/>
  <c r="Q74" i="24" s="1"/>
  <c r="Q45" i="24"/>
  <c r="P61" i="24"/>
  <c r="K69" i="24"/>
  <c r="N93" i="24" l="1"/>
  <c r="N62" i="24" s="1"/>
  <c r="N56" i="24" s="1"/>
  <c r="Q61" i="24"/>
  <c r="R45" i="24"/>
  <c r="L72" i="24"/>
  <c r="L80" i="24" s="1"/>
  <c r="L83" i="24" s="1"/>
  <c r="L67" i="24"/>
  <c r="L68" i="24"/>
  <c r="N75" i="24"/>
  <c r="N63" i="24"/>
  <c r="N65" i="24" s="1"/>
  <c r="M63" i="24"/>
  <c r="M65" i="24" s="1"/>
  <c r="M75" i="24"/>
  <c r="S49" i="24"/>
  <c r="R52" i="24"/>
  <c r="R66" i="24" s="1"/>
  <c r="R74" i="24" s="1"/>
  <c r="S43" i="24"/>
  <c r="R48" i="24"/>
  <c r="R54" i="24"/>
  <c r="O92" i="24"/>
  <c r="P91" i="24" s="1"/>
  <c r="L69" i="24" l="1"/>
  <c r="P92" i="24"/>
  <c r="Q91" i="24" s="1"/>
  <c r="M68" i="24"/>
  <c r="M72" i="24"/>
  <c r="M80" i="24" s="1"/>
  <c r="M83" i="24" s="1"/>
  <c r="M67" i="24"/>
  <c r="N72" i="24"/>
  <c r="N80" i="24" s="1"/>
  <c r="N83" i="24" s="1"/>
  <c r="N67" i="24"/>
  <c r="N68" i="24"/>
  <c r="R61" i="24"/>
  <c r="S45" i="24"/>
  <c r="T49" i="24"/>
  <c r="S52" i="24"/>
  <c r="S66" i="24" s="1"/>
  <c r="S74" i="24" s="1"/>
  <c r="O93" i="24"/>
  <c r="O62" i="24" s="1"/>
  <c r="O56" i="24" s="1"/>
  <c r="T43" i="24"/>
  <c r="S54" i="24"/>
  <c r="S48" i="24"/>
  <c r="T52" i="24" l="1"/>
  <c r="T66" i="24" s="1"/>
  <c r="T74" i="24" s="1"/>
  <c r="U49" i="24"/>
  <c r="N69" i="24"/>
  <c r="T54" i="24"/>
  <c r="T48" i="24"/>
  <c r="U43" i="24"/>
  <c r="S61" i="24"/>
  <c r="T45" i="24"/>
  <c r="Q92" i="24"/>
  <c r="R91" i="24" s="1"/>
  <c r="O63" i="24"/>
  <c r="O65" i="24" s="1"/>
  <c r="O75" i="24"/>
  <c r="M69" i="24"/>
  <c r="P93" i="24"/>
  <c r="P62" i="24" s="1"/>
  <c r="P56" i="24" s="1"/>
  <c r="P75" i="24" l="1"/>
  <c r="P63" i="24"/>
  <c r="P65" i="24" s="1"/>
  <c r="O72" i="24"/>
  <c r="O80" i="24" s="1"/>
  <c r="O83" i="24" s="1"/>
  <c r="O67" i="24"/>
  <c r="O68" i="24"/>
  <c r="Q93" i="24"/>
  <c r="Q62" i="24" s="1"/>
  <c r="Q56" i="24" s="1"/>
  <c r="U54" i="24"/>
  <c r="U48" i="24"/>
  <c r="V43" i="24"/>
  <c r="U52" i="24"/>
  <c r="U66" i="24" s="1"/>
  <c r="U74" i="24" s="1"/>
  <c r="V49" i="24"/>
  <c r="T61" i="24"/>
  <c r="U45" i="24"/>
  <c r="R92" i="24"/>
  <c r="S91" i="24" s="1"/>
  <c r="R93" i="24"/>
  <c r="R62" i="24" s="1"/>
  <c r="R56" i="24" s="1"/>
  <c r="O69" i="24" l="1"/>
  <c r="R63" i="24"/>
  <c r="R65" i="24" s="1"/>
  <c r="R75" i="24"/>
  <c r="Q75" i="24"/>
  <c r="Q63" i="24"/>
  <c r="Q65" i="24" s="1"/>
  <c r="V45" i="24"/>
  <c r="U61" i="24"/>
  <c r="W43" i="24"/>
  <c r="V54" i="24"/>
  <c r="V48" i="24"/>
  <c r="P72" i="24"/>
  <c r="P80" i="24" s="1"/>
  <c r="P83" i="24" s="1"/>
  <c r="P67" i="24"/>
  <c r="P68" i="24"/>
  <c r="W49" i="24"/>
  <c r="V52" i="24"/>
  <c r="V66" i="24" s="1"/>
  <c r="V74" i="24" s="1"/>
  <c r="S92" i="24"/>
  <c r="T91" i="24" s="1"/>
  <c r="S93" i="24" l="1"/>
  <c r="S62" i="24" s="1"/>
  <c r="S56" i="24" s="1"/>
  <c r="S75" i="24"/>
  <c r="S63" i="24"/>
  <c r="S65" i="24" s="1"/>
  <c r="Q68" i="24"/>
  <c r="Q67" i="24"/>
  <c r="Q72" i="24"/>
  <c r="Q80" i="24" s="1"/>
  <c r="Q83" i="24" s="1"/>
  <c r="T92" i="24"/>
  <c r="U91" i="24" s="1"/>
  <c r="P69" i="24"/>
  <c r="W54" i="24"/>
  <c r="W48" i="24"/>
  <c r="X43" i="24"/>
  <c r="W52" i="24"/>
  <c r="W66" i="24" s="1"/>
  <c r="W74" i="24" s="1"/>
  <c r="X49" i="24"/>
  <c r="W45" i="24"/>
  <c r="V61" i="24"/>
  <c r="R72" i="24"/>
  <c r="R80" i="24" s="1"/>
  <c r="R83" i="24" s="1"/>
  <c r="R67" i="24"/>
  <c r="R68" i="24"/>
  <c r="R69" i="24" l="1"/>
  <c r="Q69" i="24"/>
  <c r="T93" i="24"/>
  <c r="T62" i="24" s="1"/>
  <c r="T56" i="24" s="1"/>
  <c r="T63" i="24" s="1"/>
  <c r="T65" i="24" s="1"/>
  <c r="W61" i="24"/>
  <c r="X45" i="24"/>
  <c r="X54" i="24"/>
  <c r="X48" i="24"/>
  <c r="Y43" i="24"/>
  <c r="U92" i="24"/>
  <c r="V91" i="24" s="1"/>
  <c r="U93" i="24"/>
  <c r="U62" i="24" s="1"/>
  <c r="U56" i="24" s="1"/>
  <c r="X52" i="24"/>
  <c r="X66" i="24" s="1"/>
  <c r="X74" i="24" s="1"/>
  <c r="Y49" i="24"/>
  <c r="S67" i="24"/>
  <c r="S72" i="24"/>
  <c r="S80" i="24" s="1"/>
  <c r="S83" i="24" s="1"/>
  <c r="S68" i="24"/>
  <c r="T75" i="24" l="1"/>
  <c r="T72" i="24"/>
  <c r="T80" i="24" s="1"/>
  <c r="T83" i="24" s="1"/>
  <c r="T67" i="24"/>
  <c r="T68" i="24"/>
  <c r="V92" i="24"/>
  <c r="W91" i="24" s="1"/>
  <c r="Y45" i="24"/>
  <c r="X61" i="24"/>
  <c r="Z49" i="24"/>
  <c r="Y52" i="24"/>
  <c r="Y66" i="24" s="1"/>
  <c r="Y74" i="24" s="1"/>
  <c r="Y54" i="24"/>
  <c r="Y48" i="24"/>
  <c r="Z43" i="24"/>
  <c r="U63" i="24"/>
  <c r="U65" i="24" s="1"/>
  <c r="U75" i="24"/>
  <c r="S69" i="24"/>
  <c r="W92" i="24" l="1"/>
  <c r="X91" i="24" s="1"/>
  <c r="AA43" i="24"/>
  <c r="Z48" i="24"/>
  <c r="Z54" i="24"/>
  <c r="U68" i="24"/>
  <c r="U72" i="24"/>
  <c r="U80" i="24" s="1"/>
  <c r="U83" i="24" s="1"/>
  <c r="U67" i="24"/>
  <c r="Y61" i="24"/>
  <c r="Z45" i="24"/>
  <c r="T69" i="24"/>
  <c r="AA49" i="24"/>
  <c r="Z52" i="24"/>
  <c r="Z66" i="24" s="1"/>
  <c r="Z74" i="24" s="1"/>
  <c r="V93" i="24"/>
  <c r="V62" i="24" s="1"/>
  <c r="V56" i="24" s="1"/>
  <c r="W93" i="24" l="1"/>
  <c r="W62" i="24" s="1"/>
  <c r="W56" i="24" s="1"/>
  <c r="W63" i="24" s="1"/>
  <c r="W65" i="24" s="1"/>
  <c r="AB43" i="24"/>
  <c r="AA54" i="24"/>
  <c r="AA48" i="24"/>
  <c r="V63" i="24"/>
  <c r="V65" i="24" s="1"/>
  <c r="V75" i="24"/>
  <c r="Z61" i="24"/>
  <c r="AA45" i="24"/>
  <c r="W75" i="24"/>
  <c r="AA52" i="24"/>
  <c r="AA66" i="24" s="1"/>
  <c r="AA74" i="24" s="1"/>
  <c r="AB49" i="24"/>
  <c r="U69" i="24"/>
  <c r="X92" i="24"/>
  <c r="Y91" i="24" s="1"/>
  <c r="X93" i="24" l="1"/>
  <c r="X62" i="24" s="1"/>
  <c r="X56" i="24" s="1"/>
  <c r="X63" i="24" s="1"/>
  <c r="X65" i="24" s="1"/>
  <c r="AB52" i="24"/>
  <c r="AB66" i="24" s="1"/>
  <c r="AB74" i="24" s="1"/>
  <c r="AC49" i="24"/>
  <c r="V72" i="24"/>
  <c r="V80" i="24" s="1"/>
  <c r="V83" i="24" s="1"/>
  <c r="V67" i="24"/>
  <c r="V68" i="24"/>
  <c r="Y92" i="24"/>
  <c r="Z91" i="24" s="1"/>
  <c r="AA61" i="24"/>
  <c r="AB45" i="24"/>
  <c r="W72" i="24"/>
  <c r="W80" i="24" s="1"/>
  <c r="W83" i="24" s="1"/>
  <c r="W67" i="24"/>
  <c r="W68" i="24"/>
  <c r="AB54" i="24"/>
  <c r="AB48" i="24"/>
  <c r="AC43" i="24"/>
  <c r="V69" i="24" l="1"/>
  <c r="X75" i="24"/>
  <c r="Y93" i="24"/>
  <c r="Y62" i="24" s="1"/>
  <c r="Y56" i="24" s="1"/>
  <c r="AC54" i="24"/>
  <c r="AC48" i="24"/>
  <c r="AD43" i="24"/>
  <c r="X72" i="24"/>
  <c r="X80" i="24" s="1"/>
  <c r="X83" i="24" s="1"/>
  <c r="X67" i="24"/>
  <c r="X69" i="24" s="1"/>
  <c r="X68" i="24"/>
  <c r="Z92" i="24"/>
  <c r="AA91" i="24" s="1"/>
  <c r="AD49" i="24"/>
  <c r="AC52" i="24"/>
  <c r="AC66" i="24" s="1"/>
  <c r="AC74" i="24" s="1"/>
  <c r="W69" i="24"/>
  <c r="AC45" i="24"/>
  <c r="AB61" i="24"/>
  <c r="AA92" i="24" l="1"/>
  <c r="AB91" i="24" s="1"/>
  <c r="AE43" i="24"/>
  <c r="AD54" i="24"/>
  <c r="AD48" i="24"/>
  <c r="AC61" i="24"/>
  <c r="AD45" i="24"/>
  <c r="AE49" i="24"/>
  <c r="AD52" i="24"/>
  <c r="AD66" i="24" s="1"/>
  <c r="AD74" i="24" s="1"/>
  <c r="Z93" i="24"/>
  <c r="Z62" i="24" s="1"/>
  <c r="Z56" i="24" s="1"/>
  <c r="Y63" i="24"/>
  <c r="Y65" i="24" s="1"/>
  <c r="Y75" i="24"/>
  <c r="AA93" i="24" l="1"/>
  <c r="AA62" i="24" s="1"/>
  <c r="AA56" i="24" s="1"/>
  <c r="AA63" i="24" s="1"/>
  <c r="AA65" i="24" s="1"/>
  <c r="Y68" i="24"/>
  <c r="Y72" i="24"/>
  <c r="Y80" i="24" s="1"/>
  <c r="Y83" i="24" s="1"/>
  <c r="Y67" i="24"/>
  <c r="Y69" i="24" s="1"/>
  <c r="AD61" i="24"/>
  <c r="AE45" i="24"/>
  <c r="AE54" i="24"/>
  <c r="AE48" i="24"/>
  <c r="AF43" i="24"/>
  <c r="Z75" i="24"/>
  <c r="Z63" i="24"/>
  <c r="Z65" i="24" s="1"/>
  <c r="AA75" i="24"/>
  <c r="AE52" i="24"/>
  <c r="AE66" i="24" s="1"/>
  <c r="AE74" i="24" s="1"/>
  <c r="AF49" i="24"/>
  <c r="AB92" i="24"/>
  <c r="AC91" i="24" s="1"/>
  <c r="AB93" i="24" l="1"/>
  <c r="AB62" i="24" s="1"/>
  <c r="AB56" i="24" s="1"/>
  <c r="AB63" i="24" s="1"/>
  <c r="AB65" i="24" s="1"/>
  <c r="AA72" i="24"/>
  <c r="AA80" i="24" s="1"/>
  <c r="AA83" i="24" s="1"/>
  <c r="AA67" i="24"/>
  <c r="AA68" i="24"/>
  <c r="AF52" i="24"/>
  <c r="AF66" i="24" s="1"/>
  <c r="AF74" i="24" s="1"/>
  <c r="AG49" i="24"/>
  <c r="AB75" i="24"/>
  <c r="Z72" i="24"/>
  <c r="Z80" i="24" s="1"/>
  <c r="Z83" i="24" s="1"/>
  <c r="Z67" i="24"/>
  <c r="Z68" i="24"/>
  <c r="AF54" i="24"/>
  <c r="AF48" i="24"/>
  <c r="AG43" i="24"/>
  <c r="AC92" i="24"/>
  <c r="AD91" i="24" s="1"/>
  <c r="AE61" i="24"/>
  <c r="AF45" i="24"/>
  <c r="AC93" i="24" l="1"/>
  <c r="AC62" i="24" s="1"/>
  <c r="AC56" i="24" s="1"/>
  <c r="AC75" i="24" s="1"/>
  <c r="AD92" i="24"/>
  <c r="AE91" i="24" s="1"/>
  <c r="AD93" i="24"/>
  <c r="AD62" i="24" s="1"/>
  <c r="AD56" i="24" s="1"/>
  <c r="AB72" i="24"/>
  <c r="AB80" i="24" s="1"/>
  <c r="AB83" i="24" s="1"/>
  <c r="AB67" i="24"/>
  <c r="AB69" i="24" s="1"/>
  <c r="AB68" i="24"/>
  <c r="AF61" i="24"/>
  <c r="AG45" i="24"/>
  <c r="AG54" i="24"/>
  <c r="AG48" i="24"/>
  <c r="AH43" i="24"/>
  <c r="Z69" i="24"/>
  <c r="AH49" i="24"/>
  <c r="AG52" i="24"/>
  <c r="AG66" i="24" s="1"/>
  <c r="AG74" i="24" s="1"/>
  <c r="AA69" i="24"/>
  <c r="AC63" i="24"/>
  <c r="AC65" i="24" s="1"/>
  <c r="AI49" i="24" l="1"/>
  <c r="AH52" i="24"/>
  <c r="AH66" i="24" s="1"/>
  <c r="AH74" i="24" s="1"/>
  <c r="AG61" i="24"/>
  <c r="AH45" i="24"/>
  <c r="AI43" i="24"/>
  <c r="AH54" i="24"/>
  <c r="AH48" i="24"/>
  <c r="AD63" i="24"/>
  <c r="AD65" i="24" s="1"/>
  <c r="AD75" i="24"/>
  <c r="AC68" i="24"/>
  <c r="AC72" i="24"/>
  <c r="AC80" i="24" s="1"/>
  <c r="AC83" i="24" s="1"/>
  <c r="AC67" i="24"/>
  <c r="AE92" i="24"/>
  <c r="AF91" i="24" s="1"/>
  <c r="AC69" i="24" l="1"/>
  <c r="AD72" i="24"/>
  <c r="AD80" i="24" s="1"/>
  <c r="AD83" i="24" s="1"/>
  <c r="AD67" i="24"/>
  <c r="AD68" i="24"/>
  <c r="AH61" i="24"/>
  <c r="AI45" i="24"/>
  <c r="AE93" i="24"/>
  <c r="AE62" i="24" s="1"/>
  <c r="AE56" i="24" s="1"/>
  <c r="AF92" i="24"/>
  <c r="AG91" i="24" s="1"/>
  <c r="AJ43" i="24"/>
  <c r="AI54" i="24"/>
  <c r="AI48" i="24"/>
  <c r="AJ49" i="24"/>
  <c r="AI52" i="24"/>
  <c r="AI66" i="24" s="1"/>
  <c r="AI74" i="24" s="1"/>
  <c r="AD69" i="24" l="1"/>
  <c r="AF93" i="24"/>
  <c r="AF62" i="24" s="1"/>
  <c r="AF56" i="24" s="1"/>
  <c r="AF75" i="24" s="1"/>
  <c r="AJ54" i="24"/>
  <c r="AJ48" i="24"/>
  <c r="AK43" i="24"/>
  <c r="AE75" i="24"/>
  <c r="AE63" i="24"/>
  <c r="AE65" i="24" s="1"/>
  <c r="AJ52" i="24"/>
  <c r="AJ66" i="24" s="1"/>
  <c r="AJ74" i="24" s="1"/>
  <c r="AK49" i="24"/>
  <c r="AG92" i="24"/>
  <c r="AH91" i="24" s="1"/>
  <c r="AI61" i="24"/>
  <c r="AJ45" i="24"/>
  <c r="AG93" i="24" l="1"/>
  <c r="AG62" i="24" s="1"/>
  <c r="AG56" i="24" s="1"/>
  <c r="AG63" i="24" s="1"/>
  <c r="AG65" i="24" s="1"/>
  <c r="AF63" i="24"/>
  <c r="AF65" i="24" s="1"/>
  <c r="AK54" i="24"/>
  <c r="AK48" i="24"/>
  <c r="AL43" i="24"/>
  <c r="AH92" i="24"/>
  <c r="AI91" i="24" s="1"/>
  <c r="AJ61" i="24"/>
  <c r="AK45" i="24"/>
  <c r="AK52" i="24"/>
  <c r="AK66" i="24" s="1"/>
  <c r="AK74" i="24" s="1"/>
  <c r="AL49" i="24"/>
  <c r="AE72" i="24"/>
  <c r="AE80" i="24" s="1"/>
  <c r="AE83" i="24" s="1"/>
  <c r="AE67" i="24"/>
  <c r="AE68" i="24"/>
  <c r="AF72" i="24"/>
  <c r="AF80" i="24" s="1"/>
  <c r="AF83" i="24" s="1"/>
  <c r="AF67" i="24"/>
  <c r="AF68" i="24"/>
  <c r="AF69" i="24" l="1"/>
  <c r="AG75" i="24"/>
  <c r="AI92" i="24"/>
  <c r="AJ91" i="24" s="1"/>
  <c r="AM49" i="24"/>
  <c r="AL52" i="24"/>
  <c r="AL66" i="24" s="1"/>
  <c r="AL74" i="24" s="1"/>
  <c r="AM43" i="24"/>
  <c r="AL54" i="24"/>
  <c r="AL48" i="24"/>
  <c r="AG68" i="24"/>
  <c r="AG72" i="24"/>
  <c r="AG80" i="24" s="1"/>
  <c r="AG83" i="24" s="1"/>
  <c r="AG67" i="24"/>
  <c r="AE69" i="24"/>
  <c r="AK61" i="24"/>
  <c r="AL45" i="24"/>
  <c r="AH93" i="24"/>
  <c r="AH62" i="24" s="1"/>
  <c r="AH56" i="24" s="1"/>
  <c r="AG69" i="24" l="1"/>
  <c r="AM52" i="24"/>
  <c r="AM66" i="24" s="1"/>
  <c r="AM74" i="24" s="1"/>
  <c r="AN49" i="24"/>
  <c r="AN52" i="24" s="1"/>
  <c r="AN66" i="24" s="1"/>
  <c r="AN74" i="24" s="1"/>
  <c r="AH63" i="24"/>
  <c r="AH65" i="24" s="1"/>
  <c r="AH75" i="24"/>
  <c r="AI93" i="24"/>
  <c r="AI62" i="24" s="1"/>
  <c r="AI56" i="24" s="1"/>
  <c r="AN43" i="24"/>
  <c r="AM54" i="24"/>
  <c r="AM48" i="24"/>
  <c r="AJ92" i="24"/>
  <c r="AK91" i="24" s="1"/>
  <c r="AM45" i="24"/>
  <c r="AL61" i="24"/>
  <c r="AM61" i="24" l="1"/>
  <c r="AN45" i="24"/>
  <c r="AN61" i="24" s="1"/>
  <c r="AH72" i="24"/>
  <c r="AH80" i="24" s="1"/>
  <c r="AH83" i="24" s="1"/>
  <c r="AH67" i="24"/>
  <c r="AH68" i="24"/>
  <c r="AK92" i="24"/>
  <c r="AL91" i="24" s="1"/>
  <c r="AK93" i="24"/>
  <c r="AK62" i="24" s="1"/>
  <c r="AK56" i="24" s="1"/>
  <c r="AN54" i="24"/>
  <c r="AN48" i="24"/>
  <c r="AJ93" i="24"/>
  <c r="AJ62" i="24" s="1"/>
  <c r="AJ56" i="24" s="1"/>
  <c r="AI75" i="24"/>
  <c r="AI63" i="24"/>
  <c r="AI65" i="24" s="1"/>
  <c r="AK63" i="24" l="1"/>
  <c r="AK65" i="24" s="1"/>
  <c r="AK75" i="24"/>
  <c r="AJ63" i="24"/>
  <c r="AJ65" i="24" s="1"/>
  <c r="AJ75" i="24"/>
  <c r="AL92" i="24"/>
  <c r="AM91" i="24" s="1"/>
  <c r="AI72" i="24"/>
  <c r="AI80" i="24" s="1"/>
  <c r="AI83" i="24" s="1"/>
  <c r="AI67" i="24"/>
  <c r="AI68" i="24"/>
  <c r="AH69" i="24"/>
  <c r="AI69" i="24" l="1"/>
  <c r="AL93" i="24"/>
  <c r="AL62" i="24" s="1"/>
  <c r="AL56" i="24" s="1"/>
  <c r="AJ72" i="24"/>
  <c r="AJ80" i="24" s="1"/>
  <c r="AJ83" i="24" s="1"/>
  <c r="AJ67" i="24"/>
  <c r="AJ68" i="24"/>
  <c r="AL75" i="24"/>
  <c r="AL63" i="24"/>
  <c r="AL65" i="24" s="1"/>
  <c r="AM92" i="24"/>
  <c r="AN91" i="24" s="1"/>
  <c r="AK72" i="24"/>
  <c r="AK80" i="24" s="1"/>
  <c r="AK83" i="24" s="1"/>
  <c r="AK68" i="24"/>
  <c r="AK67" i="24"/>
  <c r="AK69" i="24" s="1"/>
  <c r="AJ69" i="24" l="1"/>
  <c r="AM93" i="24"/>
  <c r="AM62" i="24" s="1"/>
  <c r="AM56" i="24" s="1"/>
  <c r="AN92" i="24"/>
  <c r="AN93" i="24" s="1"/>
  <c r="AN62" i="24" s="1"/>
  <c r="AN56" i="24" s="1"/>
  <c r="AL72" i="24"/>
  <c r="AL80" i="24" s="1"/>
  <c r="AL83" i="24" s="1"/>
  <c r="AL67" i="24"/>
  <c r="AL68" i="24"/>
  <c r="AL69" i="24" l="1"/>
  <c r="AN75" i="24"/>
  <c r="AN63" i="24"/>
  <c r="AN65" i="24" s="1"/>
  <c r="AM63" i="24"/>
  <c r="AM65" i="24" s="1"/>
  <c r="AM75" i="24"/>
  <c r="AM72" i="24" l="1"/>
  <c r="AM80" i="24" s="1"/>
  <c r="AM83" i="24" s="1"/>
  <c r="AM67" i="24"/>
  <c r="AM68" i="24"/>
  <c r="AN72" i="24"/>
  <c r="AN80" i="24" s="1"/>
  <c r="AN83" i="24" s="1"/>
  <c r="AN67" i="24"/>
  <c r="AN68" i="24"/>
  <c r="AM69" i="24" l="1"/>
  <c r="AN69" i="24"/>
  <c r="B27" i="22" l="1"/>
  <c r="C27" i="15"/>
  <c r="C49" i="7"/>
  <c r="AO30" i="15" l="1"/>
  <c r="D33" i="15"/>
  <c r="C52" i="15"/>
  <c r="C33" i="15"/>
  <c r="AN25" i="15"/>
  <c r="AN26" i="15"/>
  <c r="AN28" i="15"/>
  <c r="AN29" i="15"/>
  <c r="AN31" i="15"/>
  <c r="AN32" i="15"/>
  <c r="AN34" i="15"/>
  <c r="AN35" i="15"/>
  <c r="AN36" i="15"/>
  <c r="AN38" i="15"/>
  <c r="AN39" i="15"/>
  <c r="AN40" i="15"/>
  <c r="AN41" i="15"/>
  <c r="AN42" i="15"/>
  <c r="AN43" i="15"/>
  <c r="AN44" i="15"/>
  <c r="AN46" i="15"/>
  <c r="AN47" i="15"/>
  <c r="AN48" i="15"/>
  <c r="AN49" i="15"/>
  <c r="AN50" i="15"/>
  <c r="AN51" i="15"/>
  <c r="AN53" i="15"/>
  <c r="AN55" i="15"/>
  <c r="AN56" i="15"/>
  <c r="AN58" i="15"/>
  <c r="AN59" i="15"/>
  <c r="AN60" i="15"/>
  <c r="AN61" i="15"/>
  <c r="AN62" i="15"/>
  <c r="AN63" i="15"/>
  <c r="AN64" i="15"/>
  <c r="L37" i="15"/>
  <c r="AN37" i="15" s="1"/>
  <c r="L45" i="15"/>
  <c r="AN45" i="15" s="1"/>
  <c r="L54" i="15"/>
  <c r="AN54" i="15" s="1"/>
  <c r="AO33" i="15" l="1"/>
  <c r="D52" i="15"/>
  <c r="AO52" i="15" s="1"/>
  <c r="L30" i="15"/>
  <c r="L52" i="15"/>
  <c r="AN52" i="15" s="1"/>
  <c r="AN30" i="15" l="1"/>
  <c r="L33" i="15"/>
  <c r="AN33" i="15" s="1"/>
  <c r="L24" i="15"/>
  <c r="AN24" i="15" s="1"/>
  <c r="L27" i="15"/>
  <c r="AN27" i="15" s="1"/>
  <c r="F25" i="15" l="1"/>
  <c r="F26" i="15"/>
  <c r="F28" i="15"/>
  <c r="F31" i="15"/>
  <c r="F32" i="15"/>
  <c r="F33" i="15"/>
  <c r="F34" i="15"/>
  <c r="F35" i="15"/>
  <c r="F36" i="15"/>
  <c r="F37" i="15"/>
  <c r="F38" i="15"/>
  <c r="F39" i="15"/>
  <c r="F40" i="15"/>
  <c r="F41" i="15"/>
  <c r="F42" i="15"/>
  <c r="F43" i="15"/>
  <c r="F45" i="15"/>
  <c r="F46" i="15"/>
  <c r="F47" i="15"/>
  <c r="F48" i="15"/>
  <c r="F49" i="15"/>
  <c r="F50" i="15"/>
  <c r="F51" i="15"/>
  <c r="F54" i="15"/>
  <c r="F55" i="15"/>
  <c r="F56" i="15"/>
  <c r="F57" i="15"/>
  <c r="L57" i="15" s="1"/>
  <c r="AN57" i="15" s="1"/>
  <c r="F58" i="15"/>
  <c r="F59" i="15"/>
  <c r="F60" i="15"/>
  <c r="F61" i="15"/>
  <c r="F62" i="15"/>
  <c r="F63" i="15"/>
  <c r="F64" i="15"/>
  <c r="F24" i="15"/>
  <c r="C53" i="15"/>
  <c r="F29" i="15"/>
  <c r="F53" i="15" l="1"/>
  <c r="F44" i="15"/>
  <c r="F52" i="15"/>
  <c r="F27" i="15"/>
  <c r="F30" i="15"/>
  <c r="A12" i="22"/>
  <c r="A15" i="22"/>
  <c r="A9" i="22"/>
  <c r="A5" i="22"/>
  <c r="A15" i="5"/>
  <c r="A12" i="5"/>
  <c r="A9" i="5"/>
  <c r="A5" i="5"/>
  <c r="A14" i="15"/>
  <c r="A11" i="15"/>
  <c r="A8" i="15"/>
  <c r="A4" i="15"/>
  <c r="A14" i="17"/>
  <c r="A15" i="10" s="1"/>
  <c r="A11" i="17"/>
  <c r="A12" i="10" s="1"/>
  <c r="A8" i="17"/>
  <c r="A9" i="10" s="1"/>
  <c r="A4" i="17"/>
  <c r="A5" i="10" s="1"/>
  <c r="A5" i="24" s="1"/>
  <c r="A5" i="25" s="1"/>
  <c r="A15" i="6"/>
  <c r="A12" i="6"/>
  <c r="A9" i="6"/>
  <c r="A5" i="6"/>
  <c r="A16" i="13"/>
  <c r="E15" i="23" s="1"/>
  <c r="A13" i="13"/>
  <c r="E12" i="23" s="1"/>
  <c r="A10" i="13"/>
  <c r="E9" i="23" s="1"/>
  <c r="A6" i="13"/>
  <c r="A5" i="23"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<sst xmlns="http://schemas.openxmlformats.org/spreadsheetml/2006/main" count="2195" uniqueCount="523">
  <si>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</si>
  <si>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</si>
  <si>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</si>
  <si>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</si>
  <si>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</si>
  <si>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</si>
  <si>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</si>
  <si>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</si>
  <si>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</si>
  <si>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</si>
  <si>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</si>
  <si>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</si>
  <si>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</si>
  <si>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</si>
  <si>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</si>
  <si>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</si>
  <si>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</si>
  <si>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</si>
  <si>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</si>
  <si>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</si>
  <si>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</si>
  <si>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</si>
  <si>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</si>
  <si>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</si>
  <si>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</si>
  <si>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</si>
  <si>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</si>
  <si>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</si>
  <si>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</si>
  <si>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</si>
  <si>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</si>
  <si>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</si>
  <si>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</si>
  <si>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</si>
  <si>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</si>
  <si>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</si>
  <si>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</si>
  <si>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</si>
  <si>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</si>
  <si>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</si>
  <si>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</si>
  <si>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</si>
  <si>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</si>
  <si>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</si>
  <si>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</si>
  <si>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</si>
  <si>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</si>
  <si>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</si>
  <si>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</si>
  <si>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</si>
  <si>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</si>
  <si>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</si>
  <si>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</si>
  <si>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</si>
  <si>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</si>
  <si>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</si>
  <si>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</si>
  <si>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</si>
  <si>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</si>
  <si>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</si>
  <si>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</si>
  <si>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</si>
  <si>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</si>
  <si>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</si>
  <si>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</si>
  <si>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</si>
  <si>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</si>
  <si>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</si>
  <si>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</si>
  <si>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</si>
  <si>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</si>
  <si>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</si>
  <si>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</si>
  <si>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</si>
  <si>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</si>
  <si>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</si>
  <si>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</si>
  <si>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</si>
  <si>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</si>
  <si>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</si>
  <si>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</si>
  <si>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</si>
  <si>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</si>
  <si>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</si>
  <si>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</si>
  <si>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</si>
  <si>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</si>
  <si>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</si>
  <si>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</si>
  <si>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</si>
  <si>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</si>
  <si>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</si>
  <si>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</si>
  <si>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</si>
  <si>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</si>
  <si>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</si>
  <si>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</si>
  <si>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</si>
  <si>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</si>
  <si>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</si>
  <si>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</si>
  <si>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</si>
  <si>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</si>
  <si>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</si>
  <si>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</si>
  <si>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</si>
  <si>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</si>
  <si>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</si>
  <si>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</si>
  <si>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</si>
  <si>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</si>
  <si>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</si>
  <si>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</si>
  <si>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</si>
  <si>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</si>
  <si>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</si>
  <si>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</si>
  <si>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</si>
  <si>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</si>
  <si>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</si>
  <si>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</si>
  <si>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</si>
  <si>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</si>
  <si>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</si>
  <si>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</si>
  <si>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</si>
  <si>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</si>
  <si>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</si>
  <si>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</si>
  <si>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</si>
  <si>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</si>
  <si>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</si>
  <si>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</si>
  <si>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</si>
  <si>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</si>
  <si>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</si>
  <si>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</si>
  <si>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</si>
  <si>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</si>
  <si>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</si>
  <si>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</si>
  <si>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</si>
  <si>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</si>
  <si>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</si>
  <si>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</si>
  <si>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</si>
  <si>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</si>
  <si>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</si>
  <si>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</si>
  <si>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</si>
  <si>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</si>
  <si>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</si>
  <si>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</si>
  <si>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</si>
  <si>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</si>
  <si>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</si>
  <si>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</si>
  <si>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</si>
  <si>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</si>
  <si>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</si>
  <si>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</si>
  <si>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</si>
  <si>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</si>
  <si>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</si>
  <si>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</si>
  <si>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</si>
  <si>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</si>
  <si>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</si>
  <si>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</si>
  <si>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</si>
  <si>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</si>
  <si>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</si>
  <si>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</si>
  <si>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</si>
  <si>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</si>
  <si>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</si>
  <si>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</si>
  <si>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</si>
  <si>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</si>
  <si>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</si>
  <si>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</si>
  <si>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</si>
  <si>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</si>
  <si>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</si>
  <si>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</si>
  <si>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</si>
  <si>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</si>
  <si>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</si>
  <si>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</si>
  <si>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</si>
  <si>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</si>
  <si>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</si>
  <si>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</si>
  <si>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</si>
  <si>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</si>
  <si>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</si>
  <si>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</si>
  <si>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</si>
  <si>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</si>
  <si>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</si>
  <si>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</si>
  <si>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</si>
  <si>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</si>
  <si>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</si>
  <si>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</si>
  <si>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</si>
  <si>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</si>
  <si>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</si>
  <si>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</si>
  <si>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</si>
  <si>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</si>
  <si>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</si>
  <si>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</si>
  <si>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</si>
  <si>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</si>
  <si>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</si>
  <si>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</si>
  <si>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</si>
  <si>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</si>
  <si>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</si>
  <si>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</si>
  <si>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</si>
  <si>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</si>
  <si>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</si>
  <si>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</si>
  <si>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</si>
  <si>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</si>
  <si>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</si>
  <si>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</si>
  <si>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</si>
  <si>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</si>
  <si>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</si>
  <si>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</si>
  <si>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</si>
  <si>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</si>
  <si>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</si>
  <si>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</si>
  <si>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</si>
  <si>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</si>
  <si>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</si>
  <si>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</si>
  <si>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</si>
  <si>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</si>
  <si>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</si>
  <si>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</si>
  <si>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</si>
  <si>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</si>
  <si>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</si>
  <si>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</si>
  <si>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</si>
  <si>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</si>
  <si>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</si>
  <si>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</si>
  <si>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</si>
  <si>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</si>
  <si>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</si>
  <si>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</si>
  <si>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</si>
  <si>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</si>
  <si>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</si>
  <si>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</si>
  <si>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</si>
  <si>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</si>
  <si>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</si>
  <si>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</si>
  <si>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</si>
  <si>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</si>
  <si>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</si>
  <si>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</si>
  <si>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</si>
  <si>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</si>
  <si>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</si>
  <si>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</si>
  <si>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</si>
  <si>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</si>
  <si>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</si>
  <si>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</si>
  <si>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</si>
  <si>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</si>
  <si>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</si>
  <si>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</si>
  <si>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</si>
  <si>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</si>
  <si>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</si>
  <si>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</si>
  <si>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</si>
  <si>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</si>
  <si>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</si>
  <si>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</si>
  <si>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</si>
  <si>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</si>
  <si>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</si>
  <si>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</si>
  <si>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</si>
  <si>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</si>
  <si>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</si>
  <si>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</si>
  <si>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</si>
  <si>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</si>
  <si>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</si>
  <si>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</si>
  <si>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</si>
  <si>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</si>
  <si>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</si>
  <si>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</si>
  <si>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</si>
  <si>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</si>
  <si>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</si>
  <si>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</si>
  <si>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</si>
  <si>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</si>
  <si>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</si>
  <si>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</si>
  <si>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</si>
  <si>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</si>
  <si>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</si>
  <si>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</si>
  <si>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</si>
  <si>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</si>
  <si>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</si>
  <si>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</si>
  <si>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</si>
  <si>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</si>
  <si>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</si>
  <si>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</si>
  <si>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</si>
  <si>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</si>
  <si>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</si>
  <si>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</si>
  <si>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</si>
  <si>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</si>
  <si>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</si>
  <si>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</si>
  <si>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</si>
  <si>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</si>
  <si>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</si>
  <si>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</si>
  <si>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</si>
  <si>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</si>
  <si>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</si>
  <si>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</si>
  <si>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</si>
  <si>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</si>
  <si>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</si>
  <si>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</si>
  <si>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</si>
  <si>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</si>
  <si>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</si>
  <si>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</si>
  <si>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</si>
  <si>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</si>
  <si>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</si>
  <si>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</si>
  <si>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</si>
  <si>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</si>
  <si>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</si>
  <si>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</si>
  <si>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</si>
  <si>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</si>
  <si>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</si>
  <si>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</si>
  <si>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</si>
  <si>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</si>
  <si>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</si>
  <si>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</si>
  <si>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</si>
  <si>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</si>
  <si>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</si>
  <si>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</si>
  <si>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</si>
  <si>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</si>
  <si>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</si>
  <si>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</si>
  <si>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</si>
  <si>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</si>
  <si>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</si>
  <si>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</si>
  <si>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</si>
  <si>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</si>
  <si>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</si>
  <si>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</si>
  <si>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</si>
  <si>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</si>
  <si>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</si>
  <si>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</si>
  <si>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</si>
  <si>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</si>
  <si>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</si>
  <si>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</si>
  <si>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</si>
  <si>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</si>
  <si>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</si>
  <si>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</si>
  <si>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</si>
  <si>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</si>
  <si>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</si>
  <si>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</si>
  <si>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</si>
  <si>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</si>
  <si>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</si>
  <si>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</si>
  <si>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</si>
  <si>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</si>
  <si>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</si>
  <si>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</si>
  <si>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</si>
  <si>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</si>
  <si>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</si>
  <si>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</si>
  <si>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</si>
  <si>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</si>
  <si>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</si>
  <si>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</si>
  <si>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</si>
  <si>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</si>
  <si>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</si>
  <si>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</si>
  <si>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</si>
  <si>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</si>
  <si>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</si>
  <si>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</si>
  <si>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</si>
  <si>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</si>
  <si>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</si>
  <si>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</si>
  <si>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</si>
  <si>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</si>
  <si>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</si>
  <si>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</si>
  <si>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</si>
  <si>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</si>
  <si>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</si>
  <si>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</si>
  <si>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</si>
  <si>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</si>
  <si>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</si>
  <si>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</si>
  <si>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</si>
  <si>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</si>
  <si>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</si>
  <si>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</si>
  <si>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</si>
  <si>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</si>
  <si>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</si>
  <si>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</si>
  <si>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</si>
  <si>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</si>
  <si>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</si>
  <si>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</si>
  <si>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</si>
  <si>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</si>
  <si>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</si>
  <si>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Краснодарский край</t>
  </si>
  <si>
    <t>Год 2017</t>
  </si>
  <si>
    <t>Год 2020</t>
  </si>
  <si>
    <t>Год 2021</t>
  </si>
  <si>
    <t>Год 2022</t>
  </si>
  <si>
    <t>Год 2023</t>
  </si>
  <si>
    <t>Год 2024</t>
  </si>
  <si>
    <t xml:space="preserve">Цели </t>
  </si>
  <si>
    <t>не требуется</t>
  </si>
  <si>
    <t>закупка не осуществлялась</t>
  </si>
  <si>
    <t>Сметная стоимость проекта в ценах 2020 года с НДС, млн. руб.</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</si>
  <si>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</si>
  <si>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</si>
  <si>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</si>
  <si>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</si>
  <si>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</si>
  <si>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</si>
  <si>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</si>
  <si>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</si>
  <si>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</si>
  <si>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</si>
  <si>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</si>
  <si>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</si>
  <si>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</si>
  <si>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</si>
  <si>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</si>
  <si>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Акционерное общество "НГТ-Энергия"</t>
  </si>
  <si>
    <t>J_3</t>
  </si>
  <si>
    <t>Прочие</t>
  </si>
  <si>
    <t>Горячеключевской район, п Транспортный</t>
  </si>
  <si>
    <t>Раздел5</t>
  </si>
  <si>
    <t>Общая стоимость объекта,  руб. без НДС</t>
  </si>
  <si>
    <t>Внутренняя норма доходности</t>
  </si>
  <si>
    <t>Индекс доходности</t>
  </si>
  <si>
    <t>Первый  ремонт объекта, лет после постройки</t>
  </si>
  <si>
    <t xml:space="preserve">NPV, руб. </t>
  </si>
  <si>
    <t>Целесообразность реализации проекта</t>
  </si>
  <si>
    <t xml:space="preserve"> </t>
  </si>
  <si>
    <t>Прочие расходы (ФОТ), руб. без НДС в месяц</t>
  </si>
  <si>
    <t xml:space="preserve">Срок кредита </t>
  </si>
  <si>
    <t>WACC</t>
  </si>
  <si>
    <t xml:space="preserve">Доход, руб. без НДС </t>
  </si>
  <si>
    <t>БДР, руб.</t>
  </si>
  <si>
    <t>Затраты на покупку потерь от передачи э/э</t>
  </si>
  <si>
    <t>Затраты на услуги ПАО "ФСК ЕЭС", руб.</t>
  </si>
  <si>
    <t>EBITDA</t>
  </si>
  <si>
    <t>EBIT</t>
  </si>
  <si>
    <t>Накопленный ЧДП</t>
  </si>
  <si>
    <t>PV</t>
  </si>
  <si>
    <t>NPV (без учета продажи)</t>
  </si>
  <si>
    <t>IRR</t>
  </si>
  <si>
    <t>PP</t>
  </si>
  <si>
    <t>DPP</t>
  </si>
  <si>
    <t>Не ттребуется</t>
  </si>
  <si>
    <t xml:space="preserve"> -</t>
  </si>
  <si>
    <t>Год раскрытия информации: 2020 год</t>
  </si>
  <si>
    <t>не применимо</t>
  </si>
  <si>
    <t>Показатель объема финансовых потребностей, необходимых для реализации мероприятий, направленных на выполнение требований законодательства - 1,72 млн. руб.</t>
  </si>
  <si>
    <t>не предусмотрено</t>
  </si>
  <si>
    <t>Приобретение мобильной ДЭС мощностью 200 кВт, Горячеключевской район, пос. Транспортный</t>
  </si>
  <si>
    <t>нд</t>
  </si>
  <si>
    <t>01.10.2020-01.11.2020</t>
  </si>
  <si>
    <t>за 1 ед. без ндс</t>
  </si>
  <si>
    <t>Закупка оборудования - 2020 год</t>
  </si>
  <si>
    <t>н</t>
  </si>
  <si>
    <t>будет реализован</t>
  </si>
  <si>
    <t>нет</t>
  </si>
  <si>
    <t>прочие (закупка)</t>
  </si>
  <si>
    <t>сметный расчет</t>
  </si>
  <si>
    <t>Электростанция дизельная АД200-Т400-2PH с двигателем ЯМ3-7514 - 1 ед.</t>
  </si>
  <si>
    <t>по состоянию на 01.01.2020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</si>
</sst>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р_._-;\-* #,##0.00_р_._-;_-* &quot;-&quot;??_р_._-;_-@_-"/>
    <numFmt numFmtId="164" formatCode="#,##0_ ;\-#,##0\ "/>
    <numFmt numFmtId="165" formatCode="_-* #,##0.00\ _р_._-;\-* #,##0.00\ _р_._-;_-* &quot;-&quot;??\ _р_._-;_-@_-"/>
    <numFmt numFmtId="166" formatCode="0.000"/>
    <numFmt numFmtId="167" formatCode="#,##0.000"/>
    <numFmt numFmtId="168" formatCode="_(* #,##0_);_(* \(#,##0\);_(* &quot;-&quot;_);_(@_)"/>
    <numFmt numFmtId="169" formatCode="#,##0.0"/>
    <numFmt numFmtId="170" formatCode="0.0%"/>
    <numFmt numFmtId="171" formatCode="_(* #,##0.00_);_(* \(#,##0.00\);_(* &quot;-&quot;_);_(@_)"/>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u/>
      <sz val="11"/>
      <color theme="1"/>
      <name val="Times New Roman"/>
      <family val="1"/>
      <charset val="204"/>
    </font>
    <font>
      <sz val="12"/>
      <color theme="0"/>
      <name val="Arial"/>
      <family val="2"/>
      <charset val="204"/>
    </font>
    <font>
      <sz val="16"/>
      <name val="Times New Roman"/>
      <family val="1"/>
      <charset val="204"/>
    </font>
    <font>
      <b/>
      <sz val="10"/>
      <name val="Times New Roman"/>
      <family val="1"/>
      <charset val="204"/>
    </font>
    <font>
      <sz val="11"/>
      <name val="Calibri"/>
      <family val="2"/>
      <scheme val="minor"/>
    </font>
    <font>
      <sz val="12"/>
      <color theme="0"/>
      <name val="Times New Roman"/>
      <family val="1"/>
      <charset val="204"/>
    </font>
    <font>
      <sz val="11"/>
      <color theme="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3" fillId="0" borderId="0"/>
    <xf numFmtId="0" fontId="11" fillId="0" borderId="0"/>
    <xf numFmtId="0" fontId="1" fillId="0" borderId="0"/>
    <xf numFmtId="9" fontId="11" fillId="0" borderId="0" applyFont="0" applyFill="0" applyBorder="0" applyAlignment="0" applyProtection="0"/>
  </cellStyleXfs>
  <cellXfs count="42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31" xfId="2" applyFont="1" applyFill="1" applyBorder="1" applyAlignment="1">
      <alignment horizontal="justify"/>
    </xf>
    <xf numFmtId="0" fontId="41" fillId="0" borderId="31" xfId="2" applyFont="1" applyFill="1" applyBorder="1" applyAlignment="1">
      <alignment horizontal="justify"/>
    </xf>
    <xf numFmtId="0" fontId="41" fillId="0" borderId="32" xfId="2" applyFont="1" applyFill="1" applyBorder="1" applyAlignment="1">
      <alignment horizontal="justify"/>
    </xf>
    <xf numFmtId="0" fontId="42" fillId="0" borderId="31" xfId="2" applyFont="1" applyFill="1" applyBorder="1" applyAlignment="1">
      <alignment vertical="top" wrapText="1"/>
    </xf>
    <xf numFmtId="0" fontId="42" fillId="0" borderId="33" xfId="2" applyFont="1" applyFill="1" applyBorder="1" applyAlignment="1">
      <alignment vertical="top" wrapText="1"/>
    </xf>
    <xf numFmtId="0" fontId="41" fillId="0" borderId="34" xfId="2" applyFont="1" applyFill="1" applyBorder="1" applyAlignment="1">
      <alignment horizontal="justify" vertical="top" wrapText="1"/>
    </xf>
    <xf numFmtId="0" fontId="42" fillId="0" borderId="32"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1" fillId="0" borderId="35" xfId="2" applyFont="1" applyFill="1" applyBorder="1" applyAlignment="1">
      <alignment vertical="top" wrapText="1"/>
    </xf>
    <xf numFmtId="0" fontId="41" fillId="0" borderId="33" xfId="2" applyFont="1" applyFill="1" applyBorder="1" applyAlignment="1">
      <alignment vertical="top" wrapText="1"/>
    </xf>
    <xf numFmtId="0" fontId="42" fillId="0" borderId="33" xfId="2" applyFont="1" applyFill="1" applyBorder="1" applyAlignment="1">
      <alignment horizontal="justify" vertical="top" wrapText="1"/>
    </xf>
    <xf numFmtId="0" fontId="42" fillId="0" borderId="31" xfId="2" applyFont="1" applyFill="1" applyBorder="1" applyAlignment="1">
      <alignment horizontal="justify" vertical="top" wrapText="1"/>
    </xf>
    <xf numFmtId="0" fontId="41" fillId="0" borderId="36" xfId="2" quotePrefix="1" applyFont="1" applyFill="1" applyBorder="1" applyAlignment="1">
      <alignment horizontal="justify" vertical="top" wrapText="1"/>
    </xf>
    <xf numFmtId="0" fontId="41" fillId="0" borderId="37" xfId="2" applyFont="1" applyFill="1" applyBorder="1" applyAlignment="1">
      <alignment horizontal="justify" vertical="top" wrapText="1"/>
    </xf>
    <xf numFmtId="0" fontId="41" fillId="0" borderId="36" xfId="2" applyFont="1" applyFill="1" applyBorder="1" applyAlignment="1">
      <alignment vertical="top" wrapText="1"/>
    </xf>
    <xf numFmtId="0" fontId="42" fillId="0" borderId="32" xfId="2" applyFont="1" applyFill="1" applyBorder="1" applyAlignment="1">
      <alignment horizontal="left" vertical="center" wrapText="1"/>
    </xf>
    <xf numFmtId="0" fontId="41" fillId="0" borderId="36" xfId="2" applyFont="1" applyFill="1" applyBorder="1" applyAlignment="1">
      <alignment horizontal="justify" vertical="top" wrapText="1"/>
    </xf>
    <xf numFmtId="0" fontId="41" fillId="0" borderId="33"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32"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167" fontId="11" fillId="0" borderId="1" xfId="1" applyNumberFormat="1" applyFont="1" applyFill="1" applyBorder="1" applyAlignment="1">
      <alignment horizontal="center"/>
    </xf>
    <xf numFmtId="0" fontId="43" fillId="0" borderId="0" xfId="0"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5" fillId="0" borderId="0" xfId="1" applyFont="1" applyFill="1" applyAlignment="1">
      <alignment horizontal="center" vertical="center"/>
    </xf>
    <xf numFmtId="0" fontId="5" fillId="0" borderId="0" xfId="1" applyFont="1" applyFill="1" applyAlignment="1">
      <alignment vertical="center"/>
    </xf>
    <xf numFmtId="0" fontId="10" fillId="0" borderId="0" xfId="1" applyFont="1" applyFill="1" applyBorder="1"/>
    <xf numFmtId="0" fontId="6" fillId="0" borderId="0" xfId="1" applyFont="1" applyFill="1"/>
    <xf numFmtId="0" fontId="11" fillId="0" borderId="0" xfId="62" applyFont="1" applyAlignment="1">
      <alignment horizontal="left" vertical="center" wrapText="1"/>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167" fontId="43"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49" fontId="41" fillId="0" borderId="31" xfId="2" applyNumberFormat="1" applyFont="1" applyFill="1" applyBorder="1" applyAlignment="1">
      <alignment horizontal="justify"/>
    </xf>
    <xf numFmtId="0" fontId="4" fillId="0" borderId="0" xfId="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1" applyFont="1"/>
    <xf numFmtId="0" fontId="7" fillId="0" borderId="0" xfId="1" applyFont="1"/>
    <xf numFmtId="0" fontId="40" fillId="0" borderId="0" xfId="1" applyFont="1" applyAlignment="1">
      <alignment horizontal="left" vertical="center"/>
    </xf>
    <xf numFmtId="2" fontId="36" fillId="0" borderId="1" xfId="1" applyNumberFormat="1" applyFont="1" applyBorder="1" applyAlignment="1">
      <alignment horizontal="center" vertical="center"/>
    </xf>
    <xf numFmtId="2" fontId="36" fillId="0" borderId="0" xfId="1" applyNumberFormat="1" applyFont="1" applyAlignment="1">
      <alignment horizontal="center" vertical="center"/>
    </xf>
    <xf numFmtId="0" fontId="36" fillId="0" borderId="0" xfId="1" applyFont="1" applyBorder="1"/>
    <xf numFmtId="0" fontId="36" fillId="0" borderId="0" xfId="1" applyFont="1"/>
    <xf numFmtId="2" fontId="41" fillId="0" borderId="31" xfId="2" applyNumberFormat="1" applyFont="1" applyFill="1" applyBorder="1" applyAlignment="1">
      <alignment horizontal="justify" vertical="top" wrapText="1"/>
    </xf>
    <xf numFmtId="0" fontId="62" fillId="0" borderId="0" xfId="67" applyFont="1"/>
    <xf numFmtId="0" fontId="10" fillId="0" borderId="0" xfId="67" applyFont="1"/>
    <xf numFmtId="0" fontId="10" fillId="0" borderId="0" xfId="67" applyFont="1" applyFill="1"/>
    <xf numFmtId="0" fontId="11" fillId="0" borderId="0" xfId="68" applyFont="1" applyFill="1" applyAlignment="1">
      <alignment vertical="center"/>
    </xf>
    <xf numFmtId="0" fontId="3" fillId="0" borderId="0" xfId="67"/>
    <xf numFmtId="0" fontId="15" fillId="0" borderId="0" xfId="67" applyFont="1"/>
    <xf numFmtId="0" fontId="13" fillId="0" borderId="0" xfId="67" applyFont="1" applyAlignment="1">
      <alignment horizontal="left" vertical="center"/>
    </xf>
    <xf numFmtId="0" fontId="43" fillId="0" borderId="0" xfId="69" applyFont="1" applyFill="1" applyAlignment="1">
      <alignment horizontal="center" vertical="center"/>
    </xf>
    <xf numFmtId="0" fontId="43" fillId="0" borderId="0" xfId="69" applyFont="1" applyFill="1" applyAlignment="1">
      <alignment vertical="center"/>
    </xf>
    <xf numFmtId="0" fontId="5" fillId="0" borderId="0" xfId="67" applyFont="1" applyAlignment="1">
      <alignment horizontal="center" vertical="center"/>
    </xf>
    <xf numFmtId="0" fontId="5" fillId="0" borderId="0" xfId="67" applyFont="1" applyAlignment="1">
      <alignment vertical="center"/>
    </xf>
    <xf numFmtId="0" fontId="9" fillId="0" borderId="0" xfId="67" applyFont="1" applyAlignment="1">
      <alignment horizontal="center" vertical="center"/>
    </xf>
    <xf numFmtId="0" fontId="9" fillId="0" borderId="0" xfId="67" applyFont="1" applyAlignment="1">
      <alignment vertical="center"/>
    </xf>
    <xf numFmtId="0" fontId="7" fillId="0" borderId="0" xfId="67" applyFont="1" applyAlignment="1">
      <alignment horizontal="center" vertical="center"/>
    </xf>
    <xf numFmtId="0" fontId="7" fillId="0" borderId="0" xfId="67" applyFont="1" applyAlignment="1">
      <alignment vertical="center"/>
    </xf>
    <xf numFmtId="0" fontId="4" fillId="0" borderId="0" xfId="67" applyFont="1" applyFill="1" applyBorder="1" applyAlignment="1">
      <alignment horizontal="center" vertical="center"/>
    </xf>
    <xf numFmtId="0" fontId="10" fillId="0" borderId="0" xfId="67" applyFont="1" applyBorder="1"/>
    <xf numFmtId="0" fontId="9" fillId="0" borderId="0" xfId="67" applyFont="1" applyAlignment="1">
      <alignment horizontal="center"/>
    </xf>
    <xf numFmtId="0" fontId="4" fillId="0" borderId="0" xfId="67" applyFont="1" applyAlignment="1">
      <alignment horizontal="center" vertical="center"/>
    </xf>
    <xf numFmtId="0" fontId="6" fillId="0" borderId="0" xfId="67" applyFont="1"/>
    <xf numFmtId="0" fontId="8" fillId="0" borderId="0" xfId="67" applyFont="1" applyAlignment="1">
      <alignment horizontal="center" vertical="center"/>
    </xf>
    <xf numFmtId="0" fontId="8" fillId="0" borderId="0" xfId="67" applyFont="1" applyAlignment="1">
      <alignment vertical="center"/>
    </xf>
    <xf numFmtId="0" fontId="42" fillId="0" borderId="0" xfId="68" applyFont="1" applyFill="1" applyAlignment="1">
      <alignment vertical="center"/>
    </xf>
    <xf numFmtId="0" fontId="38" fillId="0" borderId="0" xfId="68" applyFont="1" applyFill="1" applyAlignment="1">
      <alignment vertical="center"/>
    </xf>
    <xf numFmtId="3" fontId="11" fillId="0" borderId="0" xfId="68" applyNumberFormat="1" applyFont="1" applyFill="1" applyAlignment="1">
      <alignment vertical="center"/>
    </xf>
    <xf numFmtId="9" fontId="11" fillId="0" borderId="0" xfId="70" applyFont="1" applyFill="1" applyAlignment="1">
      <alignment vertical="center"/>
    </xf>
    <xf numFmtId="0" fontId="63" fillId="0" borderId="0" xfId="68" applyFont="1" applyFill="1" applyAlignment="1">
      <alignment vertical="center"/>
    </xf>
    <xf numFmtId="0" fontId="42" fillId="0" borderId="0" xfId="68" applyFont="1" applyFill="1" applyAlignment="1">
      <alignment horizontal="center" vertical="center"/>
    </xf>
    <xf numFmtId="3" fontId="64" fillId="0" borderId="0" xfId="68" applyNumberFormat="1" applyFont="1" applyFill="1" applyAlignment="1">
      <alignment horizontal="left" vertical="center"/>
    </xf>
    <xf numFmtId="168" fontId="46" fillId="0" borderId="0" xfId="68" applyNumberFormat="1" applyFont="1" applyFill="1" applyAlignment="1">
      <alignment vertical="center"/>
    </xf>
    <xf numFmtId="0" fontId="46" fillId="0" borderId="0" xfId="68" applyFont="1" applyFill="1" applyAlignment="1">
      <alignment vertical="center"/>
    </xf>
    <xf numFmtId="0" fontId="63" fillId="0" borderId="0" xfId="2" applyFont="1" applyFill="1" applyAlignment="1">
      <alignment horizontal="right" vertical="center"/>
    </xf>
    <xf numFmtId="0" fontId="11" fillId="0" borderId="38" xfId="68" applyFont="1" applyFill="1" applyBorder="1" applyAlignment="1">
      <alignment vertical="center"/>
    </xf>
    <xf numFmtId="3" fontId="41" fillId="0" borderId="39" xfId="68" applyNumberFormat="1" applyFont="1" applyFill="1" applyBorder="1" applyAlignment="1">
      <alignment vertical="center"/>
    </xf>
    <xf numFmtId="0" fontId="11" fillId="0" borderId="40" xfId="68" applyFont="1" applyFill="1" applyBorder="1" applyAlignment="1">
      <alignment vertical="center"/>
    </xf>
    <xf numFmtId="3" fontId="41" fillId="0" borderId="41" xfId="68" applyNumberFormat="1" applyFont="1" applyFill="1" applyBorder="1" applyAlignment="1">
      <alignment vertical="center"/>
    </xf>
    <xf numFmtId="0" fontId="11" fillId="0" borderId="1" xfId="68" applyFont="1" applyFill="1" applyBorder="1" applyAlignment="1">
      <alignment vertical="center"/>
    </xf>
    <xf numFmtId="10" fontId="46" fillId="0" borderId="1" xfId="70" applyNumberFormat="1" applyFont="1" applyFill="1" applyBorder="1" applyAlignment="1">
      <alignment horizontal="center" vertical="center"/>
    </xf>
    <xf numFmtId="4" fontId="46" fillId="0" borderId="1" xfId="68" applyNumberFormat="1" applyFont="1" applyFill="1" applyBorder="1" applyAlignment="1">
      <alignment horizontal="center" vertical="center"/>
    </xf>
    <xf numFmtId="0" fontId="11" fillId="0" borderId="5" xfId="68" applyFont="1" applyFill="1" applyBorder="1" applyAlignment="1">
      <alignment vertical="center"/>
    </xf>
    <xf numFmtId="0" fontId="11" fillId="0" borderId="42" xfId="68" applyFont="1" applyFill="1" applyBorder="1" applyAlignment="1">
      <alignment vertical="center"/>
    </xf>
    <xf numFmtId="3" fontId="41" fillId="0" borderId="43" xfId="68" applyNumberFormat="1" applyFont="1" applyFill="1" applyBorder="1" applyAlignment="1">
      <alignment vertical="center"/>
    </xf>
    <xf numFmtId="4" fontId="46" fillId="0" borderId="0" xfId="68" applyNumberFormat="1" applyFont="1" applyFill="1" applyBorder="1" applyAlignment="1">
      <alignment horizontal="center" vertical="center"/>
    </xf>
    <xf numFmtId="4" fontId="63" fillId="0" borderId="0" xfId="68" applyNumberFormat="1" applyFont="1" applyFill="1" applyBorder="1" applyAlignment="1">
      <alignment horizontal="right" vertical="center"/>
    </xf>
    <xf numFmtId="3" fontId="46" fillId="0" borderId="1" xfId="68" applyNumberFormat="1" applyFont="1" applyFill="1" applyBorder="1" applyAlignment="1">
      <alignment horizontal="center" vertical="center"/>
    </xf>
    <xf numFmtId="3" fontId="46" fillId="0" borderId="0" xfId="68" applyNumberFormat="1" applyFont="1" applyFill="1" applyBorder="1" applyAlignment="1">
      <alignment horizontal="center" vertical="center"/>
    </xf>
    <xf numFmtId="0" fontId="11" fillId="0" borderId="0" xfId="68" applyFont="1" applyFill="1" applyBorder="1" applyAlignment="1">
      <alignment vertical="center"/>
    </xf>
    <xf numFmtId="0" fontId="46" fillId="0" borderId="1" xfId="68" applyFont="1" applyFill="1" applyBorder="1" applyAlignment="1">
      <alignment horizontal="center" vertical="center"/>
    </xf>
    <xf numFmtId="0" fontId="46" fillId="0" borderId="0" xfId="68" applyFont="1" applyFill="1" applyBorder="1" applyAlignment="1">
      <alignment horizontal="center" vertical="center"/>
    </xf>
    <xf numFmtId="0" fontId="11" fillId="0" borderId="44" xfId="68" applyFont="1" applyFill="1" applyBorder="1" applyAlignment="1">
      <alignment vertical="center"/>
    </xf>
    <xf numFmtId="3" fontId="41" fillId="0" borderId="45" xfId="68" applyNumberFormat="1" applyFont="1" applyFill="1" applyBorder="1" applyAlignment="1">
      <alignment vertical="center"/>
    </xf>
    <xf numFmtId="10" fontId="41" fillId="0" borderId="43" xfId="68" applyNumberFormat="1" applyFont="1" applyFill="1" applyBorder="1" applyAlignment="1">
      <alignment vertical="center"/>
    </xf>
    <xf numFmtId="9" fontId="41" fillId="0" borderId="45" xfId="68" applyNumberFormat="1" applyFont="1" applyFill="1" applyBorder="1" applyAlignment="1">
      <alignment vertical="center"/>
    </xf>
    <xf numFmtId="0" fontId="11" fillId="0" borderId="30" xfId="68" applyFont="1" applyFill="1" applyBorder="1" applyAlignment="1">
      <alignment vertical="center"/>
    </xf>
    <xf numFmtId="3" fontId="41" fillId="0" borderId="38" xfId="68" applyNumberFormat="1" applyFont="1" applyFill="1" applyBorder="1" applyAlignment="1">
      <alignment vertical="center"/>
    </xf>
    <xf numFmtId="0" fontId="11" fillId="0" borderId="26" xfId="68" applyFont="1" applyFill="1" applyBorder="1" applyAlignment="1">
      <alignment vertical="center"/>
    </xf>
    <xf numFmtId="10" fontId="41" fillId="0" borderId="46" xfId="68" applyNumberFormat="1" applyFont="1" applyFill="1" applyBorder="1" applyAlignment="1">
      <alignment vertical="center"/>
    </xf>
    <xf numFmtId="10" fontId="41" fillId="0" borderId="40" xfId="68" applyNumberFormat="1" applyFont="1" applyFill="1" applyBorder="1" applyAlignment="1">
      <alignment vertical="center"/>
    </xf>
    <xf numFmtId="0" fontId="11" fillId="0" borderId="47" xfId="68" applyFont="1" applyFill="1" applyBorder="1" applyAlignment="1">
      <alignment vertical="center"/>
    </xf>
    <xf numFmtId="10" fontId="41" fillId="0" borderId="44" xfId="68" applyNumberFormat="1" applyFont="1" applyFill="1" applyBorder="1" applyAlignment="1">
      <alignment vertical="center"/>
    </xf>
    <xf numFmtId="0" fontId="11" fillId="0" borderId="29" xfId="68" applyFont="1" applyFill="1" applyBorder="1" applyAlignment="1">
      <alignment horizontal="left" vertical="center"/>
    </xf>
    <xf numFmtId="1" fontId="11" fillId="0" borderId="28" xfId="68" applyNumberFormat="1" applyFont="1" applyFill="1" applyBorder="1" applyAlignment="1">
      <alignment horizontal="center" vertical="center"/>
    </xf>
    <xf numFmtId="0" fontId="11" fillId="0" borderId="27" xfId="68" applyFont="1" applyFill="1" applyBorder="1" applyAlignment="1">
      <alignment vertical="center"/>
    </xf>
    <xf numFmtId="10" fontId="41" fillId="0" borderId="1" xfId="68" applyNumberFormat="1" applyFont="1" applyFill="1" applyBorder="1" applyAlignment="1">
      <alignment vertical="center"/>
    </xf>
    <xf numFmtId="0" fontId="65" fillId="25" borderId="0" xfId="67" applyFont="1" applyFill="1"/>
    <xf numFmtId="0" fontId="65" fillId="0" borderId="0" xfId="67" applyFont="1"/>
    <xf numFmtId="0" fontId="11" fillId="0" borderId="25" xfId="68" applyFont="1" applyFill="1" applyBorder="1" applyAlignment="1">
      <alignment vertical="center"/>
    </xf>
    <xf numFmtId="4" fontId="41" fillId="0" borderId="24" xfId="68" applyNumberFormat="1" applyFont="1" applyFill="1" applyBorder="1" applyAlignment="1">
      <alignment vertical="center"/>
    </xf>
    <xf numFmtId="0" fontId="3" fillId="0" borderId="0" xfId="67" applyFill="1"/>
    <xf numFmtId="0" fontId="42" fillId="0" borderId="29" xfId="68" applyFont="1" applyFill="1" applyBorder="1" applyAlignment="1">
      <alignment vertical="center"/>
    </xf>
    <xf numFmtId="3" fontId="41" fillId="0" borderId="1" xfId="68" applyNumberFormat="1" applyFont="1" applyFill="1" applyBorder="1" applyAlignment="1">
      <alignment vertical="center"/>
    </xf>
    <xf numFmtId="3" fontId="41" fillId="0" borderId="24" xfId="68" applyNumberFormat="1" applyFont="1" applyFill="1" applyBorder="1" applyAlignment="1">
      <alignment vertical="center"/>
    </xf>
    <xf numFmtId="3" fontId="11" fillId="0" borderId="0" xfId="68" applyNumberFormat="1" applyFont="1" applyFill="1" applyBorder="1" applyAlignment="1">
      <alignment vertical="center"/>
    </xf>
    <xf numFmtId="0" fontId="42" fillId="0" borderId="27" xfId="68" applyFont="1" applyFill="1" applyBorder="1" applyAlignment="1">
      <alignment vertical="center"/>
    </xf>
    <xf numFmtId="168" fontId="42" fillId="0" borderId="1" xfId="68" applyNumberFormat="1" applyFont="1" applyFill="1" applyBorder="1" applyAlignment="1">
      <alignment vertical="center"/>
    </xf>
    <xf numFmtId="168" fontId="41" fillId="0" borderId="1" xfId="68" applyNumberFormat="1" applyFont="1" applyFill="1" applyBorder="1" applyAlignment="1">
      <alignment vertical="center"/>
    </xf>
    <xf numFmtId="0" fontId="11" fillId="0" borderId="27" xfId="68" applyFont="1" applyFill="1" applyBorder="1" applyAlignment="1">
      <alignment horizontal="left" vertical="center" indent="1"/>
    </xf>
    <xf numFmtId="0" fontId="42" fillId="0" borderId="27" xfId="68" applyFont="1" applyFill="1" applyBorder="1" applyAlignment="1">
      <alignment horizontal="left" vertical="center"/>
    </xf>
    <xf numFmtId="0" fontId="11" fillId="0" borderId="27" xfId="68" applyFont="1" applyFill="1" applyBorder="1" applyAlignment="1">
      <alignment horizontal="left" vertical="center"/>
    </xf>
    <xf numFmtId="0" fontId="65" fillId="0" borderId="0" xfId="67" applyFont="1" applyFill="1"/>
    <xf numFmtId="0" fontId="42" fillId="0" borderId="25" xfId="68" applyFont="1" applyFill="1" applyBorder="1" applyAlignment="1">
      <alignment horizontal="left" vertical="center"/>
    </xf>
    <xf numFmtId="168" fontId="42" fillId="0" borderId="24" xfId="68" applyNumberFormat="1" applyFont="1" applyFill="1" applyBorder="1" applyAlignment="1">
      <alignment vertical="center"/>
    </xf>
    <xf numFmtId="0" fontId="66" fillId="0" borderId="0" xfId="68" applyFont="1" applyFill="1" applyBorder="1" applyAlignment="1">
      <alignment vertical="center"/>
    </xf>
    <xf numFmtId="169" fontId="67" fillId="0" borderId="0" xfId="68" applyNumberFormat="1" applyFont="1" applyFill="1" applyBorder="1" applyAlignment="1">
      <alignment horizontal="center" vertical="center"/>
    </xf>
    <xf numFmtId="3" fontId="67" fillId="0" borderId="0" xfId="68" applyNumberFormat="1" applyFont="1" applyFill="1" applyBorder="1" applyAlignment="1">
      <alignment horizontal="center" vertical="center"/>
    </xf>
    <xf numFmtId="169" fontId="41" fillId="0" borderId="1" xfId="68" applyNumberFormat="1" applyFont="1" applyFill="1" applyBorder="1" applyAlignment="1">
      <alignment horizontal="center" vertical="center"/>
    </xf>
    <xf numFmtId="170" fontId="42" fillId="0" borderId="1" xfId="68" applyNumberFormat="1" applyFont="1" applyFill="1" applyBorder="1" applyAlignment="1">
      <alignment vertical="center"/>
    </xf>
    <xf numFmtId="171" fontId="42" fillId="0" borderId="1" xfId="68" applyNumberFormat="1" applyFont="1" applyFill="1" applyBorder="1" applyAlignment="1">
      <alignment vertical="center"/>
    </xf>
    <xf numFmtId="0" fontId="42" fillId="0" borderId="25" xfId="68" applyFont="1" applyFill="1" applyBorder="1" applyAlignment="1">
      <alignment vertical="center"/>
    </xf>
    <xf numFmtId="171" fontId="42" fillId="0" borderId="24" xfId="68" applyNumberFormat="1" applyFont="1" applyFill="1" applyBorder="1" applyAlignment="1">
      <alignment vertical="center"/>
    </xf>
    <xf numFmtId="168" fontId="11" fillId="0" borderId="0" xfId="68" applyNumberFormat="1" applyFont="1" applyFill="1" applyAlignment="1">
      <alignment vertical="center"/>
    </xf>
    <xf numFmtId="0" fontId="41" fillId="0" borderId="0" xfId="68" applyFont="1" applyFill="1" applyBorder="1" applyAlignment="1">
      <alignment vertical="center" wrapText="1"/>
    </xf>
    <xf numFmtId="3" fontId="67" fillId="0" borderId="0" xfId="68" applyNumberFormat="1" applyFont="1" applyFill="1" applyBorder="1" applyAlignment="1">
      <alignment vertical="center" wrapText="1"/>
    </xf>
    <xf numFmtId="3" fontId="41" fillId="0" borderId="0" xfId="68" applyNumberFormat="1" applyFont="1" applyFill="1" applyBorder="1" applyAlignment="1">
      <alignment vertical="center" wrapText="1"/>
    </xf>
    <xf numFmtId="168" fontId="41" fillId="0" borderId="0" xfId="68" applyNumberFormat="1" applyFont="1" applyFill="1" applyBorder="1" applyAlignment="1">
      <alignment horizontal="left" vertical="center" wrapText="1"/>
    </xf>
    <xf numFmtId="0" fontId="41" fillId="0" borderId="0" xfId="68" applyFont="1" applyFill="1" applyBorder="1" applyAlignment="1">
      <alignment horizontal="left" vertical="center" wrapText="1"/>
    </xf>
    <xf numFmtId="171" fontId="11" fillId="0" borderId="0" xfId="68" applyNumberFormat="1" applyFont="1" applyFill="1" applyAlignment="1">
      <alignment vertical="center"/>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wrapText="1"/>
    </xf>
    <xf numFmtId="0" fontId="7" fillId="0" borderId="0" xfId="1" applyFont="1" applyFill="1" applyBorder="1" applyAlignment="1">
      <alignment horizontal="left" vertical="center" wrapText="1"/>
    </xf>
    <xf numFmtId="0" fontId="36" fillId="0" borderId="1" xfId="1" applyFont="1" applyFill="1" applyBorder="1" applyAlignment="1">
      <alignment horizontal="left" vertical="center"/>
    </xf>
    <xf numFmtId="10" fontId="36" fillId="0" borderId="1" xfId="1" applyNumberFormat="1" applyFont="1" applyFill="1" applyBorder="1" applyAlignment="1">
      <alignment horizontal="left" vertical="center"/>
    </xf>
    <xf numFmtId="2" fontId="7" fillId="0" borderId="1" xfId="1" applyNumberFormat="1" applyFont="1" applyBorder="1" applyAlignment="1">
      <alignment horizontal="left" vertical="center" wrapText="1"/>
    </xf>
    <xf numFmtId="0" fontId="41" fillId="0" borderId="37" xfId="2" applyFont="1" applyFill="1" applyBorder="1" applyAlignment="1">
      <alignment horizontal="left" vertical="top" wrapText="1"/>
    </xf>
    <xf numFmtId="0" fontId="41" fillId="0" borderId="34"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61" fillId="0" borderId="0" xfId="1" applyFont="1" applyFill="1" applyAlignment="1">
      <alignment horizontal="center" vertical="center" wrapText="1" shrinkToFit="1"/>
    </xf>
    <xf numFmtId="0" fontId="43" fillId="0" borderId="6" xfId="62" applyFont="1" applyBorder="1" applyAlignment="1">
      <alignment horizontal="center" vertical="center" wrapText="1"/>
    </xf>
    <xf numFmtId="0" fontId="7"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67" applyFont="1" applyAlignment="1">
      <alignment horizontal="center" vertical="center"/>
    </xf>
    <xf numFmtId="0" fontId="5" fillId="0" borderId="0" xfId="67" applyFont="1" applyAlignment="1">
      <alignment horizontal="center" vertical="center"/>
    </xf>
    <xf numFmtId="0" fontId="60" fillId="0" borderId="0" xfId="67" applyFont="1" applyAlignment="1">
      <alignment horizontal="center" vertical="center"/>
    </xf>
    <xf numFmtId="0" fontId="61" fillId="0" borderId="0" xfId="67" applyFont="1" applyAlignment="1">
      <alignment horizontal="center" vertical="top" wrapText="1"/>
    </xf>
    <xf numFmtId="0" fontId="61" fillId="0" borderId="0" xfId="67" applyFont="1" applyAlignment="1">
      <alignment horizontal="center" vertical="top"/>
    </xf>
    <xf numFmtId="0" fontId="46" fillId="0" borderId="1" xfId="68" applyFont="1" applyFill="1" applyBorder="1" applyAlignment="1">
      <alignment horizontal="center" vertical="center"/>
    </xf>
    <xf numFmtId="0" fontId="60" fillId="0" borderId="0" xfId="67" applyFont="1" applyAlignment="1">
      <alignment horizontal="center" vertical="center" wrapText="1"/>
    </xf>
    <xf numFmtId="0" fontId="8" fillId="0" borderId="0" xfId="67" applyFont="1" applyAlignment="1">
      <alignment horizontal="center" vertical="center"/>
    </xf>
    <xf numFmtId="0" fontId="43" fillId="0" borderId="0" xfId="2" applyFont="1" applyFill="1" applyAlignment="1">
      <alignment horizontal="center" vertical="top" wrapText="1"/>
    </xf>
    <xf numFmtId="0" fontId="43" fillId="0" borderId="1" xfId="0"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Fill="1" applyAlignment="1">
      <alignment horizont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32" xfId="2" applyFont="1" applyFill="1" applyBorder="1" applyAlignment="1">
      <alignment horizontal="left" vertical="top" wrapText="1"/>
    </xf>
    <xf numFmtId="0" fontId="41" fillId="0" borderId="35" xfId="2" applyFont="1" applyFill="1" applyBorder="1" applyAlignment="1">
      <alignment horizontal="left" vertical="top" wrapText="1"/>
    </xf>
    <xf numFmtId="0" fontId="41" fillId="0" borderId="33"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2 3" xfId="69"/>
    <cellStyle name="Обычный 7" xfId="1"/>
    <cellStyle name="Обычный 7 2" xfId="50"/>
    <cellStyle name="Обычный 7 53" xfId="67"/>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2 2" xfId="70"/>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externalLink" Target="externalLinks/externalLink28.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r>
              <a:rPr lang="ru-RU" b="0" cap="none" spc="0">
                <a:ln w="0"/>
                <a:solidFill>
                  <a:schemeClr val="tx1"/>
                </a:solidFill>
                <a:effectLst>
                  <a:outerShdw blurRad="38100" dist="19050" dir="2700000" algn="tl" rotWithShape="0">
                    <a:schemeClr val="dk1">
                      <a:alpha val="40000"/>
                    </a:schemeClr>
                  </a:outerShdw>
                </a:effectLst>
              </a:rPr>
              <a:t>Денежный поток на собственный капитал, руб.</a:t>
            </a:r>
          </a:p>
        </c:rich>
      </c:tx>
      <c:layout>
        <c:manualLayout>
          <c:xMode val="edge"/>
          <c:yMode val="edge"/>
          <c:x val="0.25595888850256299"/>
          <c:y val="1.4845885307780774E-4"/>
        </c:manualLayout>
      </c:layout>
      <c:overlay val="0"/>
      <c:spPr>
        <a:noFill/>
        <a:ln>
          <a:noFill/>
        </a:ln>
        <a:effectLst/>
      </c:spPr>
    </c:title>
    <c:autoTitleDeleted val="0"/>
    <c:plotArea>
      <c:layout>
        <c:manualLayout>
          <c:layoutTarget val="inner"/>
          <c:xMode val="edge"/>
          <c:yMode val="edge"/>
          <c:x val="4.6383698402750834E-2"/>
          <c:y val="8.4087696867058387E-2"/>
          <c:w val="0.77652950922848896"/>
          <c:h val="0.8044254344750148"/>
        </c:manualLayout>
      </c:layout>
      <c:lineChart>
        <c:grouping val="standard"/>
        <c:varyColors val="0"/>
        <c:ser>
          <c:idx val="2"/>
          <c:order val="0"/>
          <c:tx>
            <c:strRef>
              <c:f>'5. анализ эконом эфф'!$A$83</c:f>
              <c:strCache>
                <c:ptCount val="1"/>
                <c:pt idx="0">
                  <c:v>PV</c:v>
                </c:pt>
              </c:strCache>
            </c:strRef>
          </c:tx>
          <c:spPr>
            <a:ln w="22225" cap="rnd">
              <a:solidFill>
                <a:schemeClr val="accent2">
                  <a:lumMod val="75000"/>
                </a:schemeClr>
              </a:solidFill>
            </a:ln>
            <a:effectLst>
              <a:glow rad="139700">
                <a:schemeClr val="accent3">
                  <a:satMod val="175000"/>
                  <a:alpha val="14000"/>
                </a:schemeClr>
              </a:glow>
            </a:effectLst>
          </c:spPr>
          <c:marker>
            <c:symbol val="circle"/>
            <c:size val="4"/>
            <c:spPr>
              <a:solidFill>
                <a:schemeClr val="accent3">
                  <a:lumMod val="60000"/>
                  <a:lumOff val="40000"/>
                </a:schemeClr>
              </a:solidFill>
              <a:ln>
                <a:solidFill>
                  <a:schemeClr val="accent2">
                    <a:lumMod val="75000"/>
                  </a:schemeClr>
                </a:solidFill>
              </a:ln>
              <a:effectLst>
                <a:glow rad="63500">
                  <a:schemeClr val="accent3">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эфф'!$B$83:$AN$83</c:f>
              <c:numCache>
                <c:formatCode>_(* #,##0_);_(*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xmlns:c16r2="http://schemas.microsoft.com/office/drawing/2015/06/chart">
            <c:ext xmlns:c16="http://schemas.microsoft.com/office/drawing/2014/chart" uri="{C3380CC4-5D6E-409C-BE32-E72D297353CC}">
              <c16:uniqueId val="{00000000-C995-43E3-91FD-A37962788C60}"/>
            </c:ext>
          </c:extLst>
        </c:ser>
        <c:ser>
          <c:idx val="0"/>
          <c:order val="1"/>
          <c:tx>
            <c:strRef>
              <c:f>'5. анализ эконом эфф'!$A$84</c:f>
              <c:strCache>
                <c:ptCount val="1"/>
                <c:pt idx="0">
                  <c:v>NPV (без учета продажи)</c:v>
                </c:pt>
              </c:strCache>
            </c:strRef>
          </c:tx>
          <c:spPr>
            <a:ln w="22225" cap="rnd">
              <a:solidFill>
                <a:sysClr val="windowText" lastClr="000000"/>
              </a:solidFill>
            </a:ln>
            <a:effectLst>
              <a:glow rad="139700">
                <a:schemeClr val="accent1">
                  <a:satMod val="175000"/>
                  <a:alpha val="14000"/>
                </a:schemeClr>
              </a:glow>
            </a:effectLst>
          </c:spPr>
          <c:marker>
            <c:symbol val="circle"/>
            <c:size val="4"/>
            <c:spPr>
              <a:solidFill>
                <a:schemeClr val="accent1">
                  <a:lumMod val="60000"/>
                  <a:lumOff val="40000"/>
                </a:schemeClr>
              </a:solidFill>
              <a:ln>
                <a:solidFill>
                  <a:sysClr val="windowText" lastClr="000000"/>
                </a:solidFill>
              </a:ln>
              <a:effectLst>
                <a:glow rad="63500">
                  <a:schemeClr val="accent1">
                    <a:satMod val="175000"/>
                    <a:alpha val="25000"/>
                  </a:schemeClr>
                </a:glow>
              </a:effectLst>
            </c:spPr>
          </c:marker>
          <c:cat>
            <c:numRef>
              <c:f>'5. анализ эконом эфф'!$C$43:$AN$43</c:f>
              <c:numCache>
                <c:formatCode>0</c:formatCode>
                <c:ptCount val="3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numCache>
            </c:numRef>
          </c:cat>
          <c:val>
            <c:numRef>
              <c:f>'5. анализ эконом эфф'!$B$84:$AN$84</c:f>
              <c:numCache>
                <c:formatCode>_(* #,##0_);_(*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xmlns:c16r2="http://schemas.microsoft.com/office/drawing/2015/06/chart">
            <c:ext xmlns:c16="http://schemas.microsoft.com/office/drawing/2014/chart" uri="{C3380CC4-5D6E-409C-BE32-E72D297353CC}">
              <c16:uniqueId val="{00000001-C995-43E3-91FD-A37962788C60}"/>
            </c:ext>
          </c:extLst>
        </c:ser>
        <c:dLbls>
          <c:showLegendKey val="0"/>
          <c:showVal val="0"/>
          <c:showCatName val="0"/>
          <c:showSerName val="0"/>
          <c:showPercent val="0"/>
          <c:showBubbleSize val="0"/>
        </c:dLbls>
        <c:marker val="1"/>
        <c:smooth val="0"/>
        <c:axId val="151582976"/>
        <c:axId val="155353472"/>
      </c:lineChart>
      <c:catAx>
        <c:axId val="151582976"/>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155353472"/>
        <c:crosses val="autoZero"/>
        <c:auto val="1"/>
        <c:lblAlgn val="ctr"/>
        <c:lblOffset val="100"/>
        <c:noMultiLvlLbl val="0"/>
      </c:catAx>
      <c:valAx>
        <c:axId val="155353472"/>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_(* #,##0_);_(* \(#,##0\);_(* &quot;-&quot;_);_(@_)" sourceLinked="1"/>
        <c:majorTickMark val="none"/>
        <c:minorTickMark val="none"/>
        <c:tickLblPos val="nextTo"/>
        <c:spPr>
          <a:noFill/>
          <a:ln>
            <a:noFill/>
          </a:ln>
          <a:effectLst/>
        </c:spPr>
        <c:txPr>
          <a:bodyPr rot="0" spcFirstLastPara="1" vertOverflow="ellipsis"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crossAx val="151582976"/>
        <c:crosses val="autoZero"/>
        <c:crossBetween val="between"/>
      </c:valAx>
      <c:spPr>
        <a:noFill/>
        <a:ln>
          <a:noFill/>
        </a:ln>
        <a:effectLst/>
      </c:spPr>
    </c:plotArea>
    <c:legend>
      <c:legendPos val="t"/>
      <c:layout>
        <c:manualLayout>
          <c:xMode val="edge"/>
          <c:yMode val="edge"/>
          <c:x val="0.40429702552135721"/>
          <c:y val="4.2211061957198915E-4"/>
          <c:w val="0.11624599761051374"/>
          <c:h val="8.9423570912467609E-2"/>
        </c:manualLayout>
      </c:layout>
      <c:overlay val="0"/>
      <c:spPr>
        <a:noFill/>
        <a:ln>
          <a:noFill/>
        </a:ln>
        <a:effectLst/>
      </c:spPr>
      <c:txPr>
        <a:bodyPr rot="0" spcFirstLastPara="1" vertOverflow="ellipsis" vert="horz" wrap="square" anchor="ctr" anchorCtr="1"/>
        <a:lstStyle/>
        <a:p>
          <a:pPr>
            <a:defRPr sz="1200" b="0" i="0" u="none" strike="noStrike" kern="1200" cap="none" spc="0" baseline="0">
              <a:ln w="0"/>
              <a:solidFill>
                <a:schemeClr val="tx1"/>
              </a:solidFill>
              <a:effectLst>
                <a:outerShdw blurRad="38100" dist="19050" dir="2700000" algn="tl" rotWithShape="0">
                  <a:schemeClr val="dk1">
                    <a:alpha val="40000"/>
                  </a:schemeClr>
                </a:outerShdw>
              </a:effectLst>
              <a:latin typeface="+mn-lt"/>
              <a:ea typeface="+mn-ea"/>
              <a:cs typeface="+mn-cs"/>
            </a:defRPr>
          </a:pPr>
          <a:endParaRPr lang="ru-RU"/>
        </a:p>
      </c:txPr>
    </c:legend>
    <c:plotVisOnly val="1"/>
    <c:dispBlanksAs val="zero"/>
    <c:showDLblsOverMax val="0"/>
  </c:chart>
  <c:spPr>
    <a:solidFill>
      <a:schemeClr val="bg2"/>
    </a:solidFill>
    <a:ln w="9525" cap="flat" cmpd="sng" algn="ctr">
      <a:solidFill>
        <a:schemeClr val="dk1">
          <a:lumMod val="15000"/>
          <a:lumOff val="85000"/>
        </a:schemeClr>
      </a:solidFill>
      <a:round/>
    </a:ln>
    <a:effectLst/>
  </c:spPr>
  <c:txPr>
    <a:bodyPr/>
    <a:lstStyle/>
    <a:p>
      <a:pPr>
        <a:defRPr sz="1200" b="1"/>
      </a:pPr>
      <a:endParaRPr lang="ru-RU"/>
    </a:p>
  </c:txPr>
  <c:printSettings>
    <c:headerFooter/>
    <c:pageMargins b="0.750000000000003" l="0.70000000000000062" r="0.70000000000000062" t="0.750000000000003"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248554</xdr:colOff>
      <xdr:row>27</xdr:row>
      <xdr:rowOff>122464</xdr:rowOff>
    </xdr:from>
    <xdr:to>
      <xdr:col>28</xdr:col>
      <xdr:colOff>132518</xdr:colOff>
      <xdr:row>41</xdr:row>
      <xdr:rowOff>176892</xdr:rowOff>
    </xdr:to>
    <xdr:graphicFrame macro="">
      <xdr:nvGraphicFramePr>
        <xdr:cNvPr id="2" name="Диаграмма 2">
          <a:extLst>
            <a:ext uri="{FF2B5EF4-FFF2-40B4-BE49-F238E27FC236}">
              <a16:creationId xmlns=""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notesFFF692/&#1056;&#1072;&#1079;&#1088;&#1072;&#1073;&#1086;&#1090;&#1082;&#1072;%20&#1096;&#1072;&#1073;&#1083;&#1086;&#1085;&#1072;%20&#1041;&#1055;/old/&#1096;&#1072;&#1073;&#1083;&#1086;&#1085;_v5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1/ZARETS~1/LOCALS~1/Temp/AsudViewed/090000028b73714b/&#1055;&#1086;&#1089;&#1090;&#1072;&#1085;&#1086;&#1074;&#1082;&#1072;_&#1087;&#1086;&#1076;_&#1085;&#1072;&#1087;&#1088;&#1103;&#1078;&#1077;&#1085;&#1080;&#1077;_&#1086;&#1073;&#1098;&#1077;&#1082;&#1090;&#1086;&#1074;_&#1042;&#1051;_&#1080;_&#1055;&#1057;_&#1074;_2011_&#1075;&#1086;&#1076;&#109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sinev_mn/AppData/Local/Temp/7zO6788.tmp/&#1055;&#1088;&#1080;&#1083;&#1086;&#1078;&#1077;&#1085;&#1080;&#1077;_&#1060;&#1086;&#1088;&#1084;&#1072;&#1090;&#1099;%20&#1041;&#1055;_&#1089;%20&#1091;&#1095;&#1077;&#1090;&#1086;&#1084;%20&#1087;&#1088;&#1072;&#1074;&#1086;&#108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1055;&#1088;&#1086;&#1077;&#1082;&#1090;&#1099;/&#1041;&#1080;&#1079;&#1085;&#1077;&#1089;-&#1087;&#1083;&#1072;&#1085;&#1080;&#1088;&#1086;&#1074;&#1072;&#1085;&#1080;&#1077;/&#1041;&#1055;%202015%20&#1087;&#1083;&#1072;&#1085;_08.2014/&#1060;&#1086;&#1088;&#1084;&#1072;&#1090;%20&#1041;&#1055;%202015_&#1054;&#1069;.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rskfs\Common\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PUBLIC\&#1044;%20&#1101;&#1082;.%20&#1080;%20&#1092;&#1080;&#1085;&#1072;&#1085;&#1089;&#1086;&#1074;\03_&#1041;&#1055;\&#1041;&#1055;_2014_&#1087;&#1088;&#1086;&#1075;&#1085;&#1086;&#1079;\&#1040;&#1069;_&#1040;&#1056;&#1052;_&#1041;&#1055;_2014-2019_4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1054;&#1050;&#1057;\&#1050;&#1086;&#1088;&#1077;&#1082;&#1086;&#1074;&#1094;&#1077;&#1074;\12%2016%20&#1075;&#1086;&#1076;\&#1060;&#1086;&#1088;&#1084;&#1072;&#1090;&#1099;%20&#1052;&#1080;&#1085;&#1080;&#1089;&#1090;&#1077;&#1088;&#1089;&#1090;&#1074;&#1072;%20&#1048;&#1055;&#1056;2012-2016(&#1089;&#1077;&#1082;&#1074;&#1077;&#1089;&#1090;&#1080;&#1088;&#1086;&#1074;&#1072;&#1085;&#1099;&#108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76;&#1086;%205%20&#1072;&#1087;&#1088;&#1077;&#1083;&#1103;\&#1076;&#1083;&#1103;%20&#1087;&#1072;&#1089;&#1087;&#1086;&#1088;&#1090;&#1086;&#1074;\&#1089;&#1074;&#1086;&#1076;.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50;&#1086;&#1088;&#1088;&#1077;&#1082;&#1090;&#1080;&#1088;&#1086;&#1074;&#1082;&#1072;%202020\&#1089;&#1074;&#1086;&#1076;%20&#1090;&#1072;&#1073;&#1083;&#1080;&#1094;&#1072;.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asukolova/Desktop/&#1053;&#1086;&#1074;&#1072;&#1103;%20&#1087;&#1072;&#1087;&#1082;&#1072;%20(3)/&#1055;&#1072;&#1089;&#1087;&#1086;&#1088;&#1090;%20J3..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ervice-02\share-2\TEC\&#1058;&#1040;&#1056;&#1048;&#1060;&#1067;\&#1053;&#1043;&#1058;-&#1069;&#1085;&#1077;&#1088;&#1075;&#1080;&#1103;\&#1048;&#1085;&#1074;&#1077;&#1089;&#1090;&#1080;&#1094;&#1080;&#1086;&#1085;&#1085;&#1072;&#1103;%20&#1087;&#1088;&#1086;&#1075;&#1088;&#1072;&#1084;&#1084;&#1072;\&#1048;&#1085;&#1074;&#1077;&#1089;&#1090;&#1080;&#1094;&#1080;&#1086;&#1085;&#1085;&#1072;&#1103;%20&#1087;&#1088;&#1086;&#1075;&#1088;&#1072;&#1084;&#1084;&#1072;%202020-2024\D0404_1022304648871_03\J_18\&#1055;&#1072;&#1089;&#1087;&#1086;&#1088;&#1090;%20J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1/muser/LOCALS~1/Temp/bat/ARM_BP_RSK_V10_0_fin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uban2\Documents%20and%20Settings\klepikov_yg\&#1056;&#1072;&#1073;&#1086;&#1095;&#1080;&#1081;%20&#1089;&#1090;&#1086;&#1083;\Information%20blok.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uban2\Documents%20and%20Settings\klepikov_yg\Local%20Settings\Temporary%20Internet%20Files\Content.Outlook\2UMNX8RJ\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SERGEY.VERESCHAGIN/Desktop/&#1040;&#1083;&#1100;&#1073;&#1086;&#1084;%20&#1076;&#1086;&#1087;&#1086;&#1083;&#1085;&#1080;&#1090;&#1077;&#1083;&#1100;&#1085;&#1099;&#1093;%20&#1092;&#1086;&#1088;&#1084;%20(Autosav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Т-бюджет"/>
      <sheetName val="Исходные"/>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бизнес-систем"/>
      <sheetName val="перечень ОИК"/>
      <sheetName val="перечень СКО"/>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 val="ИА"/>
      <sheetName val="Формат ИПР"/>
      <sheetName val="УТВ ИПР"/>
      <sheetName val="Ср.мощ по ТП до 150 кВт "/>
      <sheetName val="Исх для рас"/>
      <sheetName val="Исх для рас OLD)"/>
      <sheetName val="Исх макро"/>
      <sheetName val="ПЕРЕЧЕНЬ РАБОТ"/>
      <sheetName val="Перечень ИП с утв.ИПР"/>
      <sheetName val="КБК БДДС"/>
      <sheetName val="Список компаний Россети"/>
      <sheetName val="свод_до_вн_об_1"/>
      <sheetName val="расш_для_РАО1"/>
      <sheetName val="расш_для_РАО_стр_3101"/>
      <sheetName val="Сценарные_условия1"/>
      <sheetName val="Список_ДЗО1"/>
      <sheetName val="3_Программа_реализации1"/>
      <sheetName val="1_1_1"/>
      <sheetName val="1_2_1"/>
      <sheetName val="Графики_Гкал,тыс_руб_1"/>
      <sheetName val="2_1_1"/>
      <sheetName val="2_2_1"/>
      <sheetName val="2_3_1"/>
      <sheetName val="2_4_1"/>
      <sheetName val="3_1_1"/>
      <sheetName val="3_2_1"/>
      <sheetName val="3_3_1"/>
      <sheetName val="4_1_1"/>
      <sheetName val="4_2_1"/>
      <sheetName val="4_3_1"/>
      <sheetName val="4_4_1"/>
      <sheetName val="4_5_1"/>
      <sheetName val="4_6_1"/>
      <sheetName val="4_7_1"/>
      <sheetName val="5_1_1"/>
      <sheetName val="5_1_январь1"/>
      <sheetName val="5_1_февраль1"/>
      <sheetName val="5_1_март1"/>
      <sheetName val="6_1_1"/>
      <sheetName val="18_2-1"/>
      <sheetName val="Э1_14_ОАО1"/>
      <sheetName val="Э1_15ОАО1"/>
      <sheetName val="Э1_14_ЗЭС1"/>
      <sheetName val="Э1_14ЦЭС1"/>
      <sheetName val="Э1_14ВЭС1"/>
      <sheetName val="Э1_14ЮЭС1"/>
      <sheetName val="Э1_15ЗЭС1"/>
      <sheetName val="Э1_15ЦЭС1"/>
      <sheetName val="Э1_15ВЭС1"/>
      <sheetName val="Э1_15ЮЭС1"/>
      <sheetName val="1_кв_1"/>
      <sheetName val="2_кв_1"/>
      <sheetName val="3_кв_1"/>
      <sheetName val="4_кв_1"/>
      <sheetName val="_год1"/>
      <sheetName val="УП_33_свод_1"/>
      <sheetName val="пл__и_факт1"/>
      <sheetName val="П-16_1"/>
      <sheetName val="П-17_1"/>
      <sheetName val="П-18_1"/>
      <sheetName val="П-19_1"/>
      <sheetName val="УЗ-21_1"/>
      <sheetName val="УП-28_1"/>
      <sheetName val="УП-29_1"/>
      <sheetName val="УП-30_1"/>
      <sheetName val="УП-32_1"/>
      <sheetName val="УФ1_1"/>
      <sheetName val="УЗ1_1"/>
      <sheetName val="УЗ-26_(1)1"/>
      <sheetName val="УЗ-26_(2)1"/>
      <sheetName val="УЗ-26_(3)1"/>
      <sheetName val="УЗ-26_(4)1"/>
      <sheetName val="УЗ-27_(1)1"/>
      <sheetName val="УЗ-27_(2)1"/>
      <sheetName val="УЗ-27_(3)1"/>
      <sheetName val="УЗ-27_(4)1"/>
      <sheetName val="Лист1_(2)1"/>
      <sheetName val="УЗ-21_(1полуг_2002)1"/>
      <sheetName val="УЗ-21_(1полуг_2003_план)1"/>
      <sheetName val="УЗ-21_(1полуг_2003_факт)1"/>
      <sheetName val="УЗ-22_(1полуг_2002)факт1"/>
      <sheetName val="УЗ-22_(1полуг_2003)пл1"/>
      <sheetName val="УЗ-22_(1полуг_2003)факт1"/>
      <sheetName val="УЗ-23(1_полуг_2002)1"/>
      <sheetName val="УЗ-23(1_полуг_2003)пл1"/>
      <sheetName val="УЗ-23(1полуг_2003)_факт1"/>
      <sheetName val="УЗ-26_(1полуг_2002__факт)1"/>
      <sheetName val="УЗ-26_(1полуг_2003_план)1"/>
      <sheetName val="УЗ-26_(1полуг_2003_факт)1"/>
      <sheetName val="расходы_-_ТБР1"/>
      <sheetName val="модель_-_RAB_окончат_1"/>
      <sheetName val="НВВ_-_предложение_ок_1"/>
      <sheetName val="Расх__-_предложение_ок_1"/>
      <sheetName val="модель_-_ТБР_1"/>
      <sheetName val="Расчет_расходов_RAB_окончат__1"/>
      <sheetName val="Покупная_энергия_RAB1"/>
      <sheetName val="Расходы_-_индексация1"/>
      <sheetName val="Прил_11"/>
      <sheetName val="Прил__1_1_1"/>
      <sheetName val="пл-ф_01_06г_1"/>
      <sheetName val="Премия_(Бизнес-план)_1"/>
      <sheetName val="Премия_(БДР)_1"/>
      <sheetName val="Объемы_1"/>
      <sheetName val="СКС_1"/>
      <sheetName val="пл-ф_02_06г_1"/>
      <sheetName val="Дотация_за_февраль1"/>
      <sheetName val="Анализ_по_субконто1"/>
      <sheetName val="Объемы_март_1"/>
      <sheetName val="Доходы_март1"/>
      <sheetName val="котельные_21"/>
      <sheetName val="расшифровка_по_прочим1"/>
      <sheetName val="анализ_покупки_ТЭР1"/>
      <sheetName val="обьем_продаж1"/>
      <sheetName val="смета_ахр1"/>
      <sheetName val="приложение_2_1"/>
      <sheetName val="УФ-53_1кв02_скорр1"/>
      <sheetName val="УФ-53_1кв_2002_факт_1"/>
      <sheetName val="УФ-53_2кв02_скорр1"/>
      <sheetName val="УФ-53_3кв02скорр1"/>
      <sheetName val="УФ-53_4кв02_скорр1"/>
      <sheetName val="УФ-53_2002_всего1"/>
      <sheetName val="под_кредитное_плечо_25%1"/>
      <sheetName val="СОК_накладные_(ТК-Бишкек)1"/>
      <sheetName val="ТМЦ_ремонт1"/>
      <sheetName val="ОФ_вне_смет_строек1"/>
      <sheetName val="ОС_до_10_тр1"/>
      <sheetName val="охрана_окр_ср1"/>
      <sheetName val="типографские_бланки1"/>
      <sheetName val="ТМЦ_канц1"/>
      <sheetName val="Данные_для_расчета1"/>
      <sheetName val="Ком_потери1"/>
      <sheetName val="ñâîä_äî_âí_îá_1"/>
      <sheetName val="ðàñø_äëÿ_ÐÀÎ1"/>
      <sheetName val="ðàñø_äëÿ_ÐÀÎ_ñòð_3101"/>
      <sheetName val="Ãðàôèêè_Ãêàë,òûñ_ðóá_1"/>
      <sheetName val="5_1_ÿíâàðü1"/>
      <sheetName val="5_1_ôåâðàëü1"/>
      <sheetName val="5_1_ìàðò1"/>
      <sheetName val="Ý1_14_ÎÀÎ1"/>
      <sheetName val="Ý1_15ÎÀÎ1"/>
      <sheetName val="Ý1_14_ÇÝÑ1"/>
      <sheetName val="Ý1_14ÖÝÑ1"/>
      <sheetName val="Ý1_14ÂÝÑ1"/>
      <sheetName val="Ý1_14ÞÝÑ1"/>
      <sheetName val="Ý1_15ÇÝÑ1"/>
      <sheetName val="Ý1_15ÖÝÑ1"/>
      <sheetName val="Ý1_15ÂÝÑ1"/>
      <sheetName val="Ý1_15ÞÝÑ1"/>
      <sheetName val="1_êâ_1"/>
      <sheetName val="2_êâ_1"/>
      <sheetName val="3_êâ_1"/>
      <sheetName val="4_êâ_1"/>
      <sheetName val="_ãîä1"/>
      <sheetName val="ÓÏ_33_ñâîä_1"/>
      <sheetName val="ïë__è_ôàêò1"/>
      <sheetName val="ÓÔ1_1"/>
      <sheetName val="ÓÇ1_1"/>
      <sheetName val="ИТОГИ__по_Н,Р,Э,Q1"/>
      <sheetName val="КТ_13_1_11"/>
      <sheetName val="перечень_бизнес-систем"/>
      <sheetName val="перечень_ОИК"/>
      <sheetName val="перечень_СКО"/>
      <sheetName val="Огл__Графиков"/>
      <sheetName val="Текущие_цены"/>
      <sheetName val="MTO_REV_0"/>
      <sheetName val="Доходы_от_эл__и_теплоэнергии"/>
      <sheetName val="Dati_Caricati"/>
      <sheetName val="Поставщики_и_субподрядчики"/>
      <sheetName val="Производство_электроэнергии"/>
      <sheetName val="Т19_1"/>
      <sheetName val="Сравнение_сглаживания"/>
      <sheetName val="Виды_проектов_для_СПП"/>
      <sheetName val="Для_формул"/>
      <sheetName val="[_FES_X濔彗濥挧玟弱26_(3)"/>
      <sheetName val="СВОД_форма_(всего)"/>
      <sheetName val="3_квартал"/>
      <sheetName val="12_Прогнозный_баланс"/>
      <sheetName val="СВОД_форма"/>
      <sheetName val="Прог_баланс"/>
      <sheetName val="ДПН_ДЗ_и_КЗ"/>
      <sheetName val="1_1"/>
      <sheetName val="1_2"/>
      <sheetName val="2_1"/>
      <sheetName val="2_2"/>
      <sheetName val="2_3_и_2_4"/>
      <sheetName val="2_5"/>
      <sheetName val="2_6_1"/>
      <sheetName val="2_6_2"/>
      <sheetName val="2_6_3"/>
      <sheetName val="2_6_4"/>
      <sheetName val="2_6_5"/>
      <sheetName val="2_6_6"/>
      <sheetName val="2_6_7"/>
      <sheetName val="2_6_8"/>
      <sheetName val="2_6_9"/>
      <sheetName val="2_7"/>
      <sheetName val="5_1"/>
      <sheetName val="5_2"/>
      <sheetName val="5_3_и_5_4"/>
      <sheetName val="5_5"/>
      <sheetName val="5_6_1"/>
      <sheetName val="5_6_2"/>
      <sheetName val="5_6_3"/>
      <sheetName val="5_6_4"/>
      <sheetName val="5_6_5"/>
      <sheetName val="5_6_6"/>
      <sheetName val="5_6_7"/>
      <sheetName val="5_6_8"/>
      <sheetName val="5_6_9"/>
      <sheetName val="5_7"/>
      <sheetName val="Расчет_накладных_расходов"/>
      <sheetName val="9 с увязкой (АРМ)"/>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Справочники"/>
      <sheetName val="Лист"/>
      <sheetName val="навигация"/>
      <sheetName val="Т12"/>
      <sheetName val="Т3"/>
      <sheetName val="FES"/>
      <sheetName val="t_настройки"/>
      <sheetName val="file_list"/>
      <sheetName val="Рейтинг"/>
      <sheetName val="2.1"/>
      <sheetName val="2.2"/>
      <sheetName val="P2.2 усл. единицы"/>
      <sheetName val="OREP.INV.NET"/>
      <sheetName val="Списки"/>
      <sheetName val="Таб1.1"/>
      <sheetName val="6"/>
      <sheetName val="Баз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 val="РЧА_новый1"/>
      <sheetName val="Прилож_11"/>
      <sheetName val="P2_11"/>
      <sheetName val="P2_21"/>
      <sheetName val="эл_ст1"/>
      <sheetName val="услуги_непроизводств_1"/>
      <sheetName val="другие_затраты_с-ст1"/>
      <sheetName val="налоги_в_с-ст1"/>
      <sheetName val="%_за_кредит1"/>
      <sheetName val="поощрение_(ДВ)1"/>
      <sheetName val="другие_из_прибыли1"/>
      <sheetName val="ИТОГИ__по_Н,Р,Э,Q1"/>
      <sheetName val="Таб1_11"/>
      <sheetName val="Огл__Графиков"/>
      <sheetName val="Текущие_цены"/>
      <sheetName val="База"/>
    </sheetNames>
    <sheetDataSet>
      <sheetData sheetId="0" refreshError="1">
        <row r="14">
          <cell r="A14" t="str">
            <v>Показатели деловой активности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Ф-1 (для АО-энерго)"/>
      <sheetName val="Ф-2 (для АО-энерго)"/>
      <sheetName val="перекрестка"/>
      <sheetName val="Свод"/>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 val="~5537733.xls"/>
      <sheetName val="Лист1"/>
      <sheetName val="6 Списки"/>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TEHSHEET"/>
      <sheetName val="Производство электроэнергии"/>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SHPZ"/>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для тарифов"/>
      <sheetName val="производство"/>
      <sheetName val="План Газпрома"/>
      <sheetName val="Лист1"/>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 val="форма 2"/>
      <sheetName val="навигация"/>
      <sheetName val="Т12"/>
      <sheetName val="Т3"/>
      <sheetName val="Титульный"/>
      <sheetName val="Сентябрь"/>
      <sheetName val="TECHSHEET"/>
      <sheetName val="Опции"/>
      <sheetName val="Продажи реальные и прогноз 20 л"/>
      <sheetName val="11"/>
      <sheetName val="regs"/>
      <sheetName val="тех. нужды"/>
      <sheetName val="соб. нужды"/>
      <sheetName val="Анализ"/>
      <sheetName val="коммунальные"/>
      <sheetName val="Sheet1"/>
      <sheetName val="Обнулить"/>
      <sheetName val="Данные"/>
      <sheetName val="подготовка кадров"/>
      <sheetName val="9.4"/>
      <sheetName val="9"/>
      <sheetName val="содер.зд"/>
      <sheetName val="VLOOKUP"/>
      <sheetName val="INPUTMASTER"/>
      <sheetName val="коммунальные(39)"/>
      <sheetName val="t_sheet"/>
      <sheetName val="Лист12"/>
      <sheetName val="9.3"/>
      <sheetName val="расш  6-п"/>
      <sheetName val="9.1.1"/>
      <sheetName val="field"/>
      <sheetName val="15_э"/>
      <sheetName val="_5047955"/>
      <sheetName val="тех_ нужды"/>
      <sheetName val="соб_ нужды"/>
      <sheetName val="reconcilation"/>
      <sheetName val="НПО"/>
      <sheetName val="Програм. обеспеч. и лиц."/>
      <sheetName val="ТУ 5"/>
      <sheetName val="амортизация"/>
      <sheetName val="страхование"/>
      <sheetName val="усл.стор.орг. (9.2, 9.4 и 9.5.)"/>
      <sheetName val="Инф.-вычисл. услуги"/>
      <sheetName val="Матер-лы для средств связи"/>
      <sheetName val="спр_числ"/>
      <sheetName val="Баланс (Ф1)"/>
      <sheetName val="Лист2"/>
      <sheetName val="#ССЫЛКА"/>
      <sheetName val="П"/>
      <sheetName val="налог на имущество 9 мес 2007"/>
      <sheetName val="Тольятти"/>
      <sheetName val="2014 (2)"/>
      <sheetName val="АРЭС"/>
      <sheetName val="АХГ"/>
      <sheetName val="Бухгалтерия"/>
      <sheetName val="ВДГО"/>
      <sheetName val="ГАСУиМ"/>
      <sheetName val="ГИТиС"/>
      <sheetName val="ГПБОТиЭ"/>
      <sheetName val="ГРИ"/>
      <sheetName val="ГРП"/>
      <sheetName val="ДОУ"/>
      <sheetName val="КРЭС"/>
      <sheetName val="ЛРЭС"/>
      <sheetName val="МТС"/>
      <sheetName val="ОКС"/>
      <sheetName val="ПАДС"/>
      <sheetName val="ПроектГр"/>
      <sheetName val="ПРЭС"/>
      <sheetName val="ПТО"/>
      <sheetName val="ПЭО"/>
      <sheetName val="Рук-во"/>
      <sheetName val="СМС"/>
      <sheetName val="ЦАДС"/>
      <sheetName val="ЮрГр"/>
      <sheetName val="FES"/>
      <sheetName val="Справочно"/>
      <sheetName val="01-02 (БДиР Общества)"/>
      <sheetName val="2007"/>
      <sheetName val="Неделя"/>
      <sheetName val="сети 2007"/>
      <sheetName val="Лист3"/>
      <sheetName val="Шины"/>
      <sheetName val="Дни"/>
      <sheetName val="СЭ"/>
      <sheetName val="Приложение_1"/>
      <sheetName val="Приложение_2"/>
      <sheetName val="Приложение_3"/>
      <sheetName val="форма_2"/>
      <sheetName val="мар_2001"/>
      <sheetName val="тех__нужды"/>
      <sheetName val="соб__нужды"/>
      <sheetName val="не_удалять"/>
      <sheetName val="СДР"/>
      <sheetName val="смета+расш."/>
      <sheetName val="расш.кальк."/>
      <sheetName val="31_08_2004"/>
      <sheetName val="ЧП"/>
      <sheetName val="31.08.2004"/>
      <sheetName val="П921_960"/>
      <sheetName val=" 9.4"/>
      <sheetName val="ИТ-бюджет"/>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ЭП нов"/>
      <sheetName val="ЛЭП рек"/>
      <sheetName val="Свод ЛЭП"/>
      <sheetName val="ПС нов"/>
      <sheetName val="ПС рек"/>
      <sheetName val="П9-2.вводы"/>
      <sheetName val="У.Е. (ПС)"/>
      <sheetName val="Справочники"/>
      <sheetName val="Баланс"/>
      <sheetName val="ИТ-бюджет"/>
      <sheetName val="t_настрой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7.СПП"/>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t_проверки"/>
      <sheetName val="t_настройки"/>
      <sheetName val="ПС рек"/>
      <sheetName val="ЛЭП нов"/>
      <sheetName val=""/>
      <sheetName val="БИ-2-18-П"/>
      <sheetName val="БИ-2-19-П"/>
      <sheetName val="БИ-2-7-П"/>
      <sheetName val="БИ-2-9-П"/>
      <sheetName val="БИ-2-14-П"/>
      <sheetName val="БИ-2-16-П"/>
      <sheetName val="Сибнефть"/>
      <sheetName val="Усинск_Роснефт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18 Оптимизация АУР"/>
      <sheetName val="t_настройки"/>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3">
          <cell r="H3" t="e">
            <v>#REF!</v>
          </cell>
        </row>
        <row r="9">
          <cell r="J9">
            <v>0.5</v>
          </cell>
        </row>
      </sheetData>
      <sheetData sheetId="22" refreshError="1"/>
      <sheetData sheetId="23"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2014</v>
          </cell>
        </row>
        <row r="78">
          <cell r="I78">
            <v>14</v>
          </cell>
        </row>
        <row r="81">
          <cell r="I81">
            <v>7</v>
          </cell>
        </row>
        <row r="87">
          <cell r="I87" t="str">
            <v>ОАО «МРСК Юга»</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Лист13"/>
      <sheetName val="Конст"/>
      <sheetName val="расшифровка"/>
      <sheetName val="ИТОГИ  по Н,Р,Э,Q"/>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Коррект"/>
      <sheetName val="Данные"/>
      <sheetName val="Данные(2)"/>
      <sheetName val="Объекты"/>
      <sheetName val="Лист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Списки"/>
    </sheetNames>
    <sheetDataSet>
      <sheetData sheetId="0"/>
      <sheetData sheetId="1"/>
      <sheetData sheetId="2"/>
      <sheetData sheetId="3"/>
      <sheetData sheetId="4"/>
      <sheetData sheetId="5"/>
      <sheetData sheetId="6">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t="str">
            <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t="str">
            <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t="str">
            <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t="str">
            <v/>
          </cell>
        </row>
        <row r="488">
          <cell r="A488" t="str">
            <v>Период выплаты процентов</v>
          </cell>
          <cell r="B488" t="str">
            <v>Period of interest payments</v>
          </cell>
          <cell r="D488" t="str">
            <v>дни</v>
          </cell>
          <cell r="E488" t="str">
            <v>int_int,del_str</v>
          </cell>
          <cell r="F488">
            <v>360</v>
          </cell>
          <cell r="G488" t="str">
            <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t="str">
            <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t="str">
            <v/>
          </cell>
          <cell r="AL496">
            <v>0</v>
          </cell>
          <cell r="AM496" t="str">
            <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t="str">
            <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t="str">
            <v/>
          </cell>
        </row>
        <row r="507">
          <cell r="A507" t="str">
            <v>Период выплаты процентов</v>
          </cell>
          <cell r="B507" t="str">
            <v>Period of interest payments</v>
          </cell>
          <cell r="D507" t="str">
            <v>дни</v>
          </cell>
          <cell r="E507" t="str">
            <v>int_int,del_str</v>
          </cell>
          <cell r="F507">
            <v>360</v>
          </cell>
          <cell r="G507" t="str">
            <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t="str">
            <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t="str">
            <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t="str">
            <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t="str">
            <v/>
          </cell>
        </row>
        <row r="535">
          <cell r="A535" t="str">
            <v>Период выплаты процентов</v>
          </cell>
          <cell r="B535" t="str">
            <v>Period of interest payments</v>
          </cell>
          <cell r="D535" t="str">
            <v>дни</v>
          </cell>
          <cell r="E535" t="str">
            <v>int_int,del_str</v>
          </cell>
          <cell r="F535">
            <v>30</v>
          </cell>
          <cell r="G535" t="str">
            <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t="str">
            <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t="str">
            <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t="str">
            <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t="str">
            <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t="str">
            <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t="str">
            <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t="str">
            <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t="str">
            <v/>
          </cell>
        </row>
        <row r="1171">
          <cell r="A1171" t="str">
            <v>Дисконтированный срок окупаемости</v>
          </cell>
          <cell r="B1171" t="str">
            <v>Discounted pay-back period</v>
          </cell>
          <cell r="D1171" t="str">
            <v>лет</v>
          </cell>
          <cell r="F1171">
            <v>5.4789016464236084</v>
          </cell>
          <cell r="G1171" t="str">
            <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 val="Model_RAB_MRSK_svod"/>
      <sheetName val="t_проверки"/>
      <sheetName val="Сценарные условия"/>
      <sheetName val="Список ДЗ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 val="расшифровка"/>
    </sheetNames>
    <sheetDataSet>
      <sheetData sheetId="0">
        <row r="5">
          <cell r="H5">
            <v>0.24</v>
          </cell>
        </row>
      </sheetData>
      <sheetData sheetId="1">
        <row r="5">
          <cell r="H5">
            <v>0.24</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 val=""/>
      <sheetName val="09-13-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БДР по филиалам"/>
      <sheetName val="t_проверки"/>
      <sheetName val="t_настройки"/>
      <sheetName val="Регионы"/>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84">
          <cell r="I84">
            <v>4</v>
          </cell>
        </row>
      </sheetData>
      <sheetData sheetId="23" refreshError="1"/>
      <sheetData sheetId="2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1"/>
      <sheetName val="приложение 1.2"/>
      <sheetName val="Приложение 1.3"/>
      <sheetName val="приложение 1.4"/>
      <sheetName val="приложение 2.2 "/>
      <sheetName val="2.3-ЧГ"/>
      <sheetName val="2.3-Элев"/>
      <sheetName val="2.3-Юго-Зап"/>
      <sheetName val="2.3-Зап"/>
      <sheetName val="2.3-Южн"/>
      <sheetName val="2.3-Аск-Ташт"/>
      <sheetName val="2.3-БелЯр2"/>
      <sheetName val="2.3-Горная"/>
      <sheetName val="приложение 2.3"/>
      <sheetName val="приложение 3.1Черн Гор"/>
      <sheetName val="приложение 3.1 Элев."/>
      <sheetName val="приложение 3.1 ЮгоЗап."/>
      <sheetName val="приложение 3.1 Зап. "/>
      <sheetName val="приложение 3.1 Южная"/>
      <sheetName val="приложение 3.1 Аск-Ташт"/>
      <sheetName val="приложение 3.1 БелЯр2"/>
      <sheetName val="приложение 3.1 Горная"/>
      <sheetName val="приложение 3.1 Карак"/>
      <sheetName val="приложение 3.1 Подсинее"/>
      <sheetName val="приложение 3.1"/>
      <sheetName val="приложение 3.2"/>
      <sheetName val="приложение 4.1"/>
      <sheetName val="приложение 4.2"/>
      <sheetName val="приложение 4.3"/>
      <sheetName val="Списки"/>
      <sheetName val="t_настройки"/>
      <sheetName val="НП-2-12-П"/>
    </sheetNames>
    <sheetDataSet>
      <sheetData sheetId="0">
        <row r="25">
          <cell r="B25" t="str">
            <v>С-341 ПС "Искож" - ПС "Черногорская ЦЭС" Замена провода (Целевая программа замены проводов и грозозащитных тросов, отработавших нормативный срок)</v>
          </cell>
        </row>
        <row r="26">
          <cell r="B26" t="str">
            <v>С-342 ПС "Искож" - ПС "Черногорская ЦЭС" Замена провода (Целевая программа замены проводов и грозозащитных тросов, отработавших нормативный срок)</v>
          </cell>
        </row>
        <row r="27">
          <cell r="B27" t="str">
            <v>Реконструкция С-319 ПС "Лукьяновская" - ПС "Райково", Lобщ.=27,7км (АС-185) (ЦП замены проводов и грозозащитных тросов, отработавших нормативный срок)</v>
          </cell>
        </row>
        <row r="31">
          <cell r="B31" t="str">
            <v>ВЛ-110кВ С-89/90 Абакан-Районная - Расцвет Замена грозотроса 13км (ЦП замены проводов и грозозащитных тросов, отработавших нормативный срок)</v>
          </cell>
        </row>
        <row r="32">
          <cell r="B32" t="str">
            <v>ВЛ-110кВ С-319 ПС Лукьяновка - ПС Райково Замена проводов и грозозащитных тросов отработавших нормативный срок</v>
          </cell>
        </row>
        <row r="33">
          <cell r="B33" t="str">
            <v>ВЛ-110кВ "Туим-Шира" С-335 замена провода АС-70 на АС-120 и грозотроса - 5,073 км и С-335/336 замена грозотроса - 340 метров (ЦП замены проводов и грозозащитных тросов, отработавших нормативный срок)</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
          <cell r="I2" t="str">
            <v>Приобретение мобильной ДЭС мощностью 200 кВт, Горячеключевской район, пос. Транспортный</v>
          </cell>
          <cell r="K2" t="str">
            <v>Выполнение требований законодательства Российской Федерации</v>
          </cell>
          <cell r="L2" t="str">
            <v>Обеспечение временного резервное электроснабжение потребителей при аварийных отключениях от мобильной ДЭС</v>
          </cell>
          <cell r="M2" t="str">
            <v>Сокращение времени подачи электроэнергии потребителям в случае аварийных ситуаций до 2 часов</v>
          </cell>
          <cell r="N2" t="str">
            <v>На основании протокола заседания (штаба) "58/2018-III от 12 декабря 2018 года по обеспечению безопасности электроснабжения при главе администрации (Губернаторе) Краснодарского края было принято решение: "п. 4.1 В целях обеспечения надежного электроснабжения и сокращения времени подачи напряжения потребителям (населению) в случаи аварийных ситуаций, рассмотреть возможность приобретения передвижных резервных источников питания (ДЭС) в текущем 2018 году (в том числе в рамках инвестиционной программы на следующий период)".</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вод"/>
      <sheetName val="проект 2019"/>
      <sheetName val="утв минтэк"/>
      <sheetName val="поясн"/>
      <sheetName val="проект 2020"/>
    </sheetNames>
    <sheetDataSet>
      <sheetData sheetId="0" refreshError="1"/>
      <sheetData sheetId="1" refreshError="1"/>
      <sheetData sheetId="2" refreshError="1"/>
      <sheetData sheetId="3" refreshError="1"/>
      <sheetData sheetId="4" refreshError="1">
        <row r="8">
          <cell r="C8">
            <v>0.88446999999999998</v>
          </cell>
        </row>
        <row r="18">
          <cell r="Z18">
            <v>1.4325513916666668</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Акционерное общество "НГТ-Энергия"</v>
          </cell>
        </row>
        <row r="12">
          <cell r="A12" t="str">
            <v>J_3</v>
          </cell>
        </row>
        <row r="15">
          <cell r="A15" t="str">
            <v>Приобретение мобильной ДЭС мощностью 200 кВт</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
    </sheetNames>
    <sheetDataSet>
      <sheetData sheetId="0">
        <row r="15">
          <cell r="A15" t="str">
            <v>Приобретение мобильной ДЭС мощностью 50 кВт</v>
          </cell>
        </row>
      </sheetData>
      <sheetData sheetId="1"/>
      <sheetData sheetId="2"/>
      <sheetData sheetId="3"/>
      <sheetData sheetId="4"/>
      <sheetData sheetId="5"/>
      <sheetData sheetId="6"/>
      <sheetData sheetId="7"/>
      <sheetData sheetId="8">
        <row r="20">
          <cell r="G20" t="str">
            <v>План (факт) года 2019</v>
          </cell>
        </row>
        <row r="21">
          <cell r="G21">
            <v>0</v>
          </cell>
        </row>
        <row r="22">
          <cell r="F22" t="str">
            <v>по состоянию на 01.01.2019 года</v>
          </cell>
          <cell r="G22">
            <v>0</v>
          </cell>
        </row>
      </sheetData>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Gen"/>
      <sheetName val="Баланс ээ"/>
      <sheetName val="Баланс мощности"/>
      <sheetName val="regs"/>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 val="Генер"/>
      <sheetName val="ПС"/>
      <sheetName val="Генерация"/>
      <sheetName val="классификатор"/>
      <sheetName val="Проводки'02"/>
      <sheetName val="УрРасч"/>
      <sheetName val="АКРасч"/>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ээ"/>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Баланс мощности 2007"/>
      <sheetName val="Гр5(о)"/>
      <sheetName val="ФБР"/>
      <sheetName val="5"/>
      <sheetName val=""/>
      <sheetName val="main gate house"/>
      <sheetName val="на 1 тут"/>
      <sheetName val="Тср 19"/>
      <sheetName val="Тср 20"/>
      <sheetName val="Тср 20-24"/>
      <sheetName val="ТБР"/>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5">
          <cell r="G5">
            <v>0</v>
          </cell>
        </row>
      </sheetData>
      <sheetData sheetId="14">
        <row r="5">
          <cell r="G5">
            <v>16503137.241579933</v>
          </cell>
        </row>
      </sheetData>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ow r="5">
          <cell r="G5">
            <v>16503137.241579933</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7">
          <cell r="G7">
            <v>0</v>
          </cell>
        </row>
      </sheetData>
      <sheetData sheetId="65">
        <row r="7">
          <cell r="G7">
            <v>0</v>
          </cell>
        </row>
      </sheetData>
      <sheetData sheetId="66">
        <row r="7">
          <cell r="G7">
            <v>0</v>
          </cell>
        </row>
      </sheetData>
      <sheetData sheetId="67">
        <row r="7">
          <cell r="G7">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cell r="G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cell>
          <cell r="F82">
            <v>0</v>
          </cell>
          <cell r="G82">
            <v>0</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sheetData sheetId="64"/>
      <sheetData sheetId="65"/>
      <sheetData sheetId="66"/>
      <sheetData sheetId="67"/>
      <sheetData sheetId="68">
        <row r="2">
          <cell r="A2">
            <v>0</v>
          </cell>
        </row>
      </sheetData>
      <sheetData sheetId="69"/>
      <sheetData sheetId="70"/>
      <sheetData sheetId="71"/>
      <sheetData sheetId="72"/>
      <sheetData sheetId="73">
        <row r="4">
          <cell r="C4">
            <v>0</v>
          </cell>
        </row>
      </sheetData>
      <sheetData sheetId="74">
        <row r="4">
          <cell r="C4">
            <v>0</v>
          </cell>
        </row>
      </sheetData>
      <sheetData sheetId="75">
        <row r="4">
          <cell r="C4">
            <v>0</v>
          </cell>
        </row>
      </sheetData>
      <sheetData sheetId="76">
        <row r="2">
          <cell r="A2">
            <v>0</v>
          </cell>
        </row>
      </sheetData>
      <sheetData sheetId="77">
        <row r="4">
          <cell r="C4">
            <v>0</v>
          </cell>
        </row>
      </sheetData>
      <sheetData sheetId="78"/>
      <sheetData sheetId="79"/>
      <sheetData sheetId="80"/>
      <sheetData sheetId="81">
        <row r="2">
          <cell r="A2">
            <v>0</v>
          </cell>
        </row>
      </sheetData>
      <sheetData sheetId="82"/>
      <sheetData sheetId="83">
        <row r="4">
          <cell r="C4">
            <v>0</v>
          </cell>
        </row>
      </sheetData>
      <sheetData sheetId="84">
        <row r="4">
          <cell r="C4">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ow r="4">
          <cell r="C4">
            <v>0</v>
          </cell>
        </row>
      </sheetData>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Регионы"/>
      <sheetName val="Справочники"/>
      <sheetName val="16"/>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s>
    <sheetDataSet>
      <sheetData sheetId="0">
        <row r="4">
          <cell r="C4" t="str">
            <v>Гуджоян Дмитрий Олегович</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sheetData sheetId="2"/>
      <sheetData sheetId="3"/>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ow r="2">
          <cell r="A2">
            <v>0</v>
          </cell>
        </row>
      </sheetData>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efreshError="1"/>
      <sheetData sheetId="1" refreshError="1"/>
      <sheetData sheetId="2" refreshError="1">
        <row r="23">
          <cell r="B23" t="str">
            <v>Филиал 1</v>
          </cell>
        </row>
        <row r="24">
          <cell r="B24" t="str">
            <v>Филиал 2</v>
          </cell>
        </row>
        <row r="25">
          <cell r="B25" t="str">
            <v>…</v>
          </cell>
        </row>
        <row r="26">
          <cell r="B26" t="str">
            <v>Филиал 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3" zoomScale="85" zoomScaleSheetLayoutView="85" workbookViewId="0">
      <selection activeCell="B79" sqref="B79"/>
    </sheetView>
  </sheetViews>
  <sheetFormatPr defaultRowHeight="15" x14ac:dyDescent="0.25"/>
  <cols>
    <col min="1" max="1" width="6.140625" style="204" customWidth="1"/>
    <col min="2" max="2" width="53.5703125" style="204" customWidth="1"/>
    <col min="3" max="3" width="91.42578125" style="20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5">
      <c r="A1" s="198"/>
      <c r="B1" s="199"/>
      <c r="C1" s="39" t="s">
        <v>68</v>
      </c>
      <c r="F1" s="14"/>
      <c r="G1" s="14"/>
    </row>
    <row r="2" spans="1:22" s="10" customFormat="1" ht="18.75" customHeight="1" x14ac:dyDescent="0.3">
      <c r="A2" s="198"/>
      <c r="B2" s="199"/>
      <c r="C2" s="13" t="s">
        <v>10</v>
      </c>
      <c r="F2" s="14"/>
      <c r="G2" s="14"/>
    </row>
    <row r="3" spans="1:22" s="10" customFormat="1" ht="18.75" x14ac:dyDescent="0.3">
      <c r="A3" s="200"/>
      <c r="B3" s="199"/>
      <c r="C3" s="13" t="s">
        <v>67</v>
      </c>
      <c r="F3" s="14"/>
      <c r="G3" s="14"/>
    </row>
    <row r="4" spans="1:22" s="10" customFormat="1" ht="18.75" x14ac:dyDescent="0.3">
      <c r="A4" s="200"/>
      <c r="B4" s="199"/>
      <c r="C4" s="199"/>
      <c r="F4" s="14"/>
      <c r="G4" s="14"/>
      <c r="H4" s="13"/>
    </row>
    <row r="5" spans="1:22" s="10" customFormat="1" ht="15.75" x14ac:dyDescent="0.25">
      <c r="A5" s="315" t="s">
        <v>507</v>
      </c>
      <c r="B5" s="315"/>
      <c r="C5" s="315"/>
      <c r="D5" s="155"/>
      <c r="E5" s="155"/>
      <c r="F5" s="155"/>
      <c r="G5" s="155"/>
      <c r="H5" s="155"/>
      <c r="I5" s="155"/>
      <c r="J5" s="155"/>
    </row>
    <row r="6" spans="1:22" s="10" customFormat="1" ht="18.75" x14ac:dyDescent="0.3">
      <c r="A6" s="200"/>
      <c r="B6" s="199"/>
      <c r="C6" s="199"/>
      <c r="F6" s="14"/>
      <c r="G6" s="14"/>
      <c r="H6" s="13"/>
    </row>
    <row r="7" spans="1:22" s="10" customFormat="1" ht="18.75" x14ac:dyDescent="0.2">
      <c r="A7" s="319" t="s">
        <v>9</v>
      </c>
      <c r="B7" s="319"/>
      <c r="C7" s="319"/>
      <c r="D7" s="11"/>
      <c r="E7" s="11"/>
      <c r="F7" s="11"/>
      <c r="G7" s="11"/>
      <c r="H7" s="11"/>
      <c r="I7" s="11"/>
      <c r="J7" s="11"/>
      <c r="K7" s="11"/>
      <c r="L7" s="11"/>
      <c r="M7" s="11"/>
      <c r="N7" s="11"/>
      <c r="O7" s="11"/>
      <c r="P7" s="11"/>
      <c r="Q7" s="11"/>
      <c r="R7" s="11"/>
      <c r="S7" s="11"/>
      <c r="T7" s="11"/>
      <c r="U7" s="11"/>
      <c r="V7" s="11"/>
    </row>
    <row r="8" spans="1:22" s="10" customFormat="1" ht="18.75" x14ac:dyDescent="0.2">
      <c r="A8" s="195"/>
      <c r="B8" s="195"/>
      <c r="C8" s="195"/>
      <c r="D8" s="12"/>
      <c r="E8" s="12"/>
      <c r="F8" s="12"/>
      <c r="G8" s="12"/>
      <c r="H8" s="12"/>
      <c r="I8" s="11"/>
      <c r="J8" s="11"/>
      <c r="K8" s="11"/>
      <c r="L8" s="11"/>
      <c r="M8" s="11"/>
      <c r="N8" s="11"/>
      <c r="O8" s="11"/>
      <c r="P8" s="11"/>
      <c r="Q8" s="11"/>
      <c r="R8" s="11"/>
      <c r="S8" s="11"/>
      <c r="T8" s="11"/>
      <c r="U8" s="11"/>
      <c r="V8" s="11"/>
    </row>
    <row r="9" spans="1:22" s="10" customFormat="1" ht="18.75" x14ac:dyDescent="0.2">
      <c r="A9" s="320" t="s">
        <v>478</v>
      </c>
      <c r="B9" s="320"/>
      <c r="C9" s="320"/>
      <c r="D9" s="6"/>
      <c r="E9" s="6"/>
      <c r="F9" s="6"/>
      <c r="G9" s="6"/>
      <c r="H9" s="6"/>
      <c r="I9" s="11"/>
      <c r="J9" s="11"/>
      <c r="K9" s="11"/>
      <c r="L9" s="11"/>
      <c r="M9" s="11"/>
      <c r="N9" s="11"/>
      <c r="O9" s="11"/>
      <c r="P9" s="11"/>
      <c r="Q9" s="11"/>
      <c r="R9" s="11"/>
      <c r="S9" s="11"/>
      <c r="T9" s="11"/>
      <c r="U9" s="11"/>
      <c r="V9" s="11"/>
    </row>
    <row r="10" spans="1:22" s="10" customFormat="1" ht="18.75" x14ac:dyDescent="0.2">
      <c r="A10" s="316" t="s">
        <v>8</v>
      </c>
      <c r="B10" s="316"/>
      <c r="C10" s="316"/>
      <c r="D10" s="4"/>
      <c r="E10" s="4"/>
      <c r="F10" s="4"/>
      <c r="G10" s="4"/>
      <c r="H10" s="4"/>
      <c r="I10" s="11"/>
      <c r="J10" s="11"/>
      <c r="K10" s="11"/>
      <c r="L10" s="11"/>
      <c r="M10" s="11"/>
      <c r="N10" s="11"/>
      <c r="O10" s="11"/>
      <c r="P10" s="11"/>
      <c r="Q10" s="11"/>
      <c r="R10" s="11"/>
      <c r="S10" s="11"/>
      <c r="T10" s="11"/>
      <c r="U10" s="11"/>
      <c r="V10" s="11"/>
    </row>
    <row r="11" spans="1:22" s="10" customFormat="1" ht="18.75" x14ac:dyDescent="0.2">
      <c r="A11" s="195"/>
      <c r="B11" s="195"/>
      <c r="C11" s="195"/>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20" t="s">
        <v>479</v>
      </c>
      <c r="B12" s="320"/>
      <c r="C12" s="320"/>
      <c r="D12" s="6"/>
      <c r="E12" s="6"/>
      <c r="F12" s="6"/>
      <c r="G12" s="6"/>
      <c r="H12" s="6"/>
      <c r="I12" s="11"/>
      <c r="J12" s="11"/>
      <c r="K12" s="11"/>
      <c r="L12" s="11"/>
      <c r="M12" s="11"/>
      <c r="N12" s="11"/>
      <c r="O12" s="11"/>
      <c r="P12" s="11"/>
      <c r="Q12" s="11"/>
      <c r="R12" s="11"/>
      <c r="S12" s="11"/>
      <c r="T12" s="11"/>
      <c r="U12" s="11"/>
      <c r="V12" s="11"/>
    </row>
    <row r="13" spans="1:22" s="10" customFormat="1" ht="18.75" x14ac:dyDescent="0.2">
      <c r="A13" s="316" t="s">
        <v>7</v>
      </c>
      <c r="B13" s="316"/>
      <c r="C13" s="31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96"/>
      <c r="B14" s="196"/>
      <c r="C14" s="196"/>
      <c r="D14" s="8"/>
      <c r="E14" s="8"/>
      <c r="F14" s="194"/>
      <c r="G14" s="194"/>
      <c r="H14" s="194"/>
      <c r="I14" s="8"/>
      <c r="J14" s="8"/>
      <c r="K14" s="8"/>
      <c r="L14" s="8"/>
      <c r="M14" s="8"/>
      <c r="N14" s="8"/>
      <c r="O14" s="8"/>
      <c r="P14" s="8"/>
      <c r="Q14" s="8"/>
      <c r="R14" s="8"/>
      <c r="S14" s="8"/>
      <c r="T14" s="8"/>
      <c r="U14" s="8"/>
      <c r="V14" s="8"/>
    </row>
    <row r="15" spans="1:22" s="2" customFormat="1" ht="15.75" x14ac:dyDescent="0.2">
      <c r="A15" s="320" t="str">
        <f>[25]Лист1!$I$2</f>
        <v>Приобретение мобильной ДЭС мощностью 200 кВт, Горячеключевской район, пос. Транспортный</v>
      </c>
      <c r="B15" s="320"/>
      <c r="C15" s="320"/>
      <c r="D15" s="6"/>
      <c r="E15" s="6"/>
      <c r="F15" s="6"/>
      <c r="G15" s="6"/>
      <c r="H15" s="6"/>
      <c r="I15" s="6"/>
      <c r="J15" s="6"/>
      <c r="K15" s="6"/>
      <c r="L15" s="6"/>
      <c r="M15" s="6"/>
      <c r="N15" s="6"/>
      <c r="O15" s="6"/>
      <c r="P15" s="6"/>
      <c r="Q15" s="6"/>
      <c r="R15" s="6"/>
      <c r="S15" s="6"/>
      <c r="T15" s="6"/>
      <c r="U15" s="6"/>
      <c r="V15" s="6"/>
    </row>
    <row r="16" spans="1:22" s="2" customFormat="1" ht="15" customHeight="1" x14ac:dyDescent="0.2">
      <c r="A16" s="316" t="s">
        <v>6</v>
      </c>
      <c r="B16" s="316"/>
      <c r="C16" s="316"/>
      <c r="D16" s="4"/>
      <c r="E16" s="4"/>
      <c r="F16" s="4"/>
      <c r="G16" s="4"/>
      <c r="H16" s="4"/>
      <c r="I16" s="4"/>
      <c r="J16" s="4"/>
      <c r="K16" s="4"/>
      <c r="L16" s="4"/>
      <c r="M16" s="4"/>
      <c r="N16" s="4"/>
      <c r="O16" s="4"/>
      <c r="P16" s="4"/>
      <c r="Q16" s="4"/>
      <c r="R16" s="4"/>
      <c r="S16" s="4"/>
      <c r="T16" s="4"/>
      <c r="U16" s="4"/>
      <c r="V16" s="4"/>
    </row>
    <row r="17" spans="1:22" s="2" customFormat="1" ht="15" customHeight="1" x14ac:dyDescent="0.2">
      <c r="A17" s="197"/>
      <c r="B17" s="197"/>
      <c r="C17" s="197"/>
      <c r="D17" s="3"/>
      <c r="E17" s="3"/>
      <c r="F17" s="3"/>
      <c r="G17" s="3"/>
      <c r="H17" s="3"/>
      <c r="I17" s="3"/>
      <c r="J17" s="3"/>
      <c r="K17" s="3"/>
      <c r="L17" s="3"/>
      <c r="M17" s="3"/>
      <c r="N17" s="3"/>
      <c r="O17" s="3"/>
      <c r="P17" s="3"/>
      <c r="Q17" s="3"/>
      <c r="R17" s="3"/>
      <c r="S17" s="3"/>
    </row>
    <row r="18" spans="1:22" s="2" customFormat="1" ht="15" customHeight="1" x14ac:dyDescent="0.2">
      <c r="A18" s="317" t="s">
        <v>434</v>
      </c>
      <c r="B18" s="318"/>
      <c r="C18" s="318"/>
      <c r="D18" s="5"/>
      <c r="E18" s="5"/>
      <c r="F18" s="5"/>
      <c r="G18" s="5"/>
      <c r="H18" s="5"/>
      <c r="I18" s="5"/>
      <c r="J18" s="5"/>
      <c r="K18" s="5"/>
      <c r="L18" s="5"/>
      <c r="M18" s="5"/>
      <c r="N18" s="5"/>
      <c r="O18" s="5"/>
      <c r="P18" s="5"/>
      <c r="Q18" s="5"/>
      <c r="R18" s="5"/>
      <c r="S18" s="5"/>
      <c r="T18" s="5"/>
      <c r="U18" s="5"/>
      <c r="V18" s="5"/>
    </row>
    <row r="19" spans="1:22" s="2" customFormat="1" ht="15" customHeight="1" x14ac:dyDescent="0.2">
      <c r="A19" s="151"/>
      <c r="B19" s="151"/>
      <c r="C19" s="151"/>
      <c r="D19" s="4"/>
      <c r="E19" s="4"/>
      <c r="F19" s="4"/>
      <c r="G19" s="4"/>
      <c r="H19" s="4"/>
      <c r="I19" s="3"/>
      <c r="J19" s="3"/>
      <c r="K19" s="3"/>
      <c r="L19" s="3"/>
      <c r="M19" s="3"/>
      <c r="N19" s="3"/>
      <c r="O19" s="3"/>
      <c r="P19" s="3"/>
      <c r="Q19" s="3"/>
      <c r="R19" s="3"/>
      <c r="S19" s="3"/>
    </row>
    <row r="20" spans="1:22" s="2" customFormat="1" ht="39.75" customHeight="1" x14ac:dyDescent="0.2">
      <c r="A20" s="25" t="s">
        <v>5</v>
      </c>
      <c r="B20" s="38" t="s">
        <v>66</v>
      </c>
      <c r="C20" s="37" t="s">
        <v>65</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64</v>
      </c>
      <c r="B22" s="41" t="s">
        <v>289</v>
      </c>
      <c r="C22" s="40" t="s">
        <v>480</v>
      </c>
      <c r="D22" s="29"/>
      <c r="E22" s="29"/>
      <c r="F22" s="29"/>
      <c r="G22" s="29"/>
      <c r="H22" s="29"/>
      <c r="I22" s="28"/>
      <c r="J22" s="28"/>
      <c r="K22" s="28"/>
      <c r="L22" s="28"/>
      <c r="M22" s="28"/>
      <c r="N22" s="28"/>
      <c r="O22" s="28"/>
      <c r="P22" s="28"/>
      <c r="Q22" s="28"/>
      <c r="R22" s="28"/>
      <c r="S22" s="28"/>
      <c r="T22" s="27"/>
      <c r="U22" s="27"/>
      <c r="V22" s="27"/>
    </row>
    <row r="23" spans="1:22" s="2" customFormat="1" ht="52.5" customHeight="1" x14ac:dyDescent="0.2">
      <c r="A23" s="24" t="s">
        <v>63</v>
      </c>
      <c r="B23" s="36" t="s">
        <v>459</v>
      </c>
      <c r="C23" s="306" t="str">
        <f>[25]Лист1!$K$2</f>
        <v>Выполнение требований законодательства Российской Федерации</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62</v>
      </c>
      <c r="B25" s="152" t="s">
        <v>394</v>
      </c>
      <c r="C25" s="152" t="s">
        <v>508</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61</v>
      </c>
      <c r="B26" s="152" t="s">
        <v>74</v>
      </c>
      <c r="C26" s="152" t="s">
        <v>452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59</v>
      </c>
      <c r="B27" s="152" t="s">
        <v>73</v>
      </c>
      <c r="C27" s="152" t="s">
        <v>481</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58</v>
      </c>
      <c r="B28" s="152" t="s">
        <v>395</v>
      </c>
      <c r="C28" s="152" t="s">
        <v>460</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56</v>
      </c>
      <c r="B29" s="152" t="s">
        <v>396</v>
      </c>
      <c r="C29" s="152" t="s">
        <v>460</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54</v>
      </c>
      <c r="B30" s="152" t="s">
        <v>397</v>
      </c>
      <c r="C30" s="152" t="s">
        <v>460</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72</v>
      </c>
      <c r="B31" s="40" t="s">
        <v>398</v>
      </c>
      <c r="C31" s="152" t="s">
        <v>460</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70</v>
      </c>
      <c r="B32" s="40" t="s">
        <v>399</v>
      </c>
      <c r="C32" s="152" t="s">
        <v>460</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69</v>
      </c>
      <c r="B33" s="40" t="s">
        <v>400</v>
      </c>
      <c r="C33" s="152" t="s">
        <v>314</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413</v>
      </c>
      <c r="B34" s="40" t="s">
        <v>401</v>
      </c>
      <c r="C34" s="152" t="s">
        <v>314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404</v>
      </c>
      <c r="B35" s="40" t="s">
        <v>71</v>
      </c>
      <c r="C35" s="152" t="s">
        <v>460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414</v>
      </c>
      <c r="B36" s="40" t="s">
        <v>402</v>
      </c>
      <c r="C36" s="152" t="s">
        <v>460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405</v>
      </c>
      <c r="B37" s="40" t="s">
        <v>403</v>
      </c>
      <c r="C37" s="152" t="s">
        <v>460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415</v>
      </c>
      <c r="B38" s="40" t="s">
        <v>218</v>
      </c>
      <c r="C38" s="152" t="s">
        <v>460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406</v>
      </c>
      <c r="B40" s="40" t="s">
        <v>447</v>
      </c>
      <c r="C40" s="40" t="s">
        <v>509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416</v>
      </c>
      <c r="B41" s="40" t="s">
        <v>429</v>
      </c>
      <c r="C41" s="152" t="s">
        <v>510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407</v>
      </c>
      <c r="B42" s="40" t="s">
        <v>444</v>
      </c>
      <c r="C42" s="152" t="s">
        <v>510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418</v>
      </c>
      <c r="B43" s="40" t="s">
        <v>419</v>
      </c>
      <c r="C43" s="152" t="s">
        <v>510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408</v>
      </c>
      <c r="B44" s="40" t="s">
        <v>435</v>
      </c>
      <c r="C44" s="307" t="s">
        <v>510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430</v>
      </c>
      <c r="B45" s="40" t="s">
        <v>436</v>
      </c>
      <c r="C45" s="308" t="s">
        <v>510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409</v>
      </c>
      <c r="B46" s="40" t="s">
        <v>437</v>
      </c>
      <c r="C46" s="307" t="s">
        <v>510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431</v>
      </c>
      <c r="B48" s="40" t="s">
        <v>445</v>
      </c>
      <c r="C48" s="201">
        <f>'6.2. Паспорт фин осв ввод'!C24</f>
        <v>2.64</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410</v>
      </c>
      <c r="B49" s="40" t="s">
        <v>446</v>
      </c>
      <c r="C49" s="202">
        <f>C48/1.2</f>
        <v>2.2000000000000002</v>
      </c>
      <c r="D49" s="23"/>
      <c r="E49" s="23"/>
      <c r="F49" s="23"/>
      <c r="G49" s="23"/>
      <c r="H49" s="23"/>
      <c r="I49" s="23"/>
      <c r="J49" s="23"/>
      <c r="K49" s="23"/>
      <c r="L49" s="23"/>
      <c r="M49" s="23"/>
      <c r="N49" s="23"/>
      <c r="O49" s="23"/>
      <c r="P49" s="23"/>
      <c r="Q49" s="23"/>
      <c r="R49" s="23"/>
      <c r="S49" s="23"/>
      <c r="T49" s="23"/>
      <c r="U49" s="23"/>
      <c r="V49" s="23"/>
    </row>
    <row r="50" spans="1:22" x14ac:dyDescent="0.25">
      <c r="A50" s="203"/>
      <c r="B50" s="203"/>
      <c r="C50" s="203"/>
      <c r="D50" s="23"/>
      <c r="E50" s="23"/>
      <c r="F50" s="23"/>
      <c r="G50" s="23"/>
      <c r="H50" s="23"/>
      <c r="I50" s="23"/>
      <c r="J50" s="23"/>
      <c r="K50" s="23"/>
      <c r="L50" s="23"/>
      <c r="M50" s="23"/>
      <c r="N50" s="23"/>
      <c r="O50" s="23"/>
      <c r="P50" s="23"/>
      <c r="Q50" s="23"/>
      <c r="R50" s="23"/>
      <c r="S50" s="23"/>
      <c r="T50" s="23"/>
      <c r="U50" s="23"/>
      <c r="V50" s="23"/>
    </row>
    <row r="51" spans="1:22" x14ac:dyDescent="0.25">
      <c r="A51" s="203"/>
      <c r="B51" s="203"/>
      <c r="C51" s="203"/>
      <c r="D51" s="23"/>
      <c r="E51" s="23"/>
      <c r="F51" s="23"/>
      <c r="G51" s="23"/>
      <c r="H51" s="23"/>
      <c r="I51" s="23"/>
      <c r="J51" s="23"/>
      <c r="K51" s="23"/>
      <c r="L51" s="23"/>
      <c r="M51" s="23"/>
      <c r="N51" s="23"/>
      <c r="O51" s="23"/>
      <c r="P51" s="23"/>
      <c r="Q51" s="23"/>
      <c r="R51" s="23"/>
      <c r="S51" s="23"/>
      <c r="T51" s="23"/>
      <c r="U51" s="23"/>
      <c r="V51" s="23"/>
    </row>
    <row r="52" spans="1:22" x14ac:dyDescent="0.25">
      <c r="A52" s="203"/>
      <c r="B52" s="203"/>
      <c r="C52" s="203"/>
      <c r="D52" s="23"/>
      <c r="E52" s="23"/>
      <c r="F52" s="23"/>
      <c r="G52" s="23"/>
      <c r="H52" s="23"/>
      <c r="I52" s="23"/>
      <c r="J52" s="23"/>
      <c r="K52" s="23"/>
      <c r="L52" s="23"/>
      <c r="M52" s="23"/>
      <c r="N52" s="23"/>
      <c r="O52" s="23"/>
      <c r="P52" s="23"/>
      <c r="Q52" s="23"/>
      <c r="R52" s="23"/>
      <c r="S52" s="23"/>
      <c r="T52" s="23"/>
      <c r="U52" s="23"/>
      <c r="V52" s="23"/>
    </row>
    <row r="53" spans="1:22" x14ac:dyDescent="0.25">
      <c r="A53" s="203"/>
      <c r="B53" s="203"/>
      <c r="C53" s="203"/>
      <c r="D53" s="23"/>
      <c r="E53" s="23"/>
      <c r="F53" s="23"/>
      <c r="G53" s="23"/>
      <c r="H53" s="23"/>
      <c r="I53" s="23"/>
      <c r="J53" s="23"/>
      <c r="K53" s="23"/>
      <c r="L53" s="23"/>
      <c r="M53" s="23"/>
      <c r="N53" s="23"/>
      <c r="O53" s="23"/>
      <c r="P53" s="23"/>
      <c r="Q53" s="23"/>
      <c r="R53" s="23"/>
      <c r="S53" s="23"/>
      <c r="T53" s="23"/>
      <c r="U53" s="23"/>
      <c r="V53" s="23"/>
    </row>
    <row r="54" spans="1:22" x14ac:dyDescent="0.25">
      <c r="A54" s="203"/>
      <c r="B54" s="203"/>
      <c r="C54" s="203"/>
      <c r="D54" s="23"/>
      <c r="E54" s="23"/>
      <c r="F54" s="23"/>
      <c r="G54" s="23"/>
      <c r="H54" s="23"/>
      <c r="I54" s="23"/>
      <c r="J54" s="23"/>
      <c r="K54" s="23"/>
      <c r="L54" s="23"/>
      <c r="M54" s="23"/>
      <c r="N54" s="23"/>
      <c r="O54" s="23"/>
      <c r="P54" s="23"/>
      <c r="Q54" s="23"/>
      <c r="R54" s="23"/>
      <c r="S54" s="23"/>
      <c r="T54" s="23"/>
      <c r="U54" s="23"/>
      <c r="V54" s="23"/>
    </row>
    <row r="55" spans="1:22" x14ac:dyDescent="0.25">
      <c r="A55" s="203"/>
      <c r="B55" s="203"/>
      <c r="C55" s="203"/>
      <c r="D55" s="23"/>
      <c r="E55" s="23"/>
      <c r="F55" s="23"/>
      <c r="G55" s="23"/>
      <c r="H55" s="23"/>
      <c r="I55" s="23"/>
      <c r="J55" s="23"/>
      <c r="K55" s="23"/>
      <c r="L55" s="23"/>
      <c r="M55" s="23"/>
      <c r="N55" s="23"/>
      <c r="O55" s="23"/>
      <c r="P55" s="23"/>
      <c r="Q55" s="23"/>
      <c r="R55" s="23"/>
      <c r="S55" s="23"/>
      <c r="T55" s="23"/>
      <c r="U55" s="23"/>
      <c r="V55" s="23"/>
    </row>
    <row r="56" spans="1:22" x14ac:dyDescent="0.25">
      <c r="A56" s="203"/>
      <c r="B56" s="203"/>
      <c r="C56" s="203"/>
      <c r="D56" s="23"/>
      <c r="E56" s="23"/>
      <c r="F56" s="23"/>
      <c r="G56" s="23"/>
      <c r="H56" s="23"/>
      <c r="I56" s="23"/>
      <c r="J56" s="23"/>
      <c r="K56" s="23"/>
      <c r="L56" s="23"/>
      <c r="M56" s="23"/>
      <c r="N56" s="23"/>
      <c r="O56" s="23"/>
      <c r="P56" s="23"/>
      <c r="Q56" s="23"/>
      <c r="R56" s="23"/>
      <c r="S56" s="23"/>
      <c r="T56" s="23"/>
      <c r="U56" s="23"/>
      <c r="V56" s="23"/>
    </row>
    <row r="57" spans="1:22" x14ac:dyDescent="0.25">
      <c r="A57" s="203"/>
      <c r="B57" s="203"/>
      <c r="C57" s="203"/>
      <c r="D57" s="23"/>
      <c r="E57" s="23"/>
      <c r="F57" s="23"/>
      <c r="G57" s="23"/>
      <c r="H57" s="23"/>
      <c r="I57" s="23"/>
      <c r="J57" s="23"/>
      <c r="K57" s="23"/>
      <c r="L57" s="23"/>
      <c r="M57" s="23"/>
      <c r="N57" s="23"/>
      <c r="O57" s="23"/>
      <c r="P57" s="23"/>
      <c r="Q57" s="23"/>
      <c r="R57" s="23"/>
      <c r="S57" s="23"/>
      <c r="T57" s="23"/>
      <c r="U57" s="23"/>
      <c r="V57" s="23"/>
    </row>
    <row r="58" spans="1:22" x14ac:dyDescent="0.25">
      <c r="A58" s="203"/>
      <c r="B58" s="203"/>
      <c r="C58" s="203"/>
      <c r="D58" s="23"/>
      <c r="E58" s="23"/>
      <c r="F58" s="23"/>
      <c r="G58" s="23"/>
      <c r="H58" s="23"/>
      <c r="I58" s="23"/>
      <c r="J58" s="23"/>
      <c r="K58" s="23"/>
      <c r="L58" s="23"/>
      <c r="M58" s="23"/>
      <c r="N58" s="23"/>
      <c r="O58" s="23"/>
      <c r="P58" s="23"/>
      <c r="Q58" s="23"/>
      <c r="R58" s="23"/>
      <c r="S58" s="23"/>
      <c r="T58" s="23"/>
      <c r="U58" s="23"/>
      <c r="V58" s="23"/>
    </row>
    <row r="59" spans="1:22" x14ac:dyDescent="0.25">
      <c r="A59" s="203"/>
      <c r="B59" s="203"/>
      <c r="C59" s="203"/>
      <c r="D59" s="23"/>
      <c r="E59" s="23"/>
      <c r="F59" s="23"/>
      <c r="G59" s="23"/>
      <c r="H59" s="23"/>
      <c r="I59" s="23"/>
      <c r="J59" s="23"/>
      <c r="K59" s="23"/>
      <c r="L59" s="23"/>
      <c r="M59" s="23"/>
      <c r="N59" s="23"/>
      <c r="O59" s="23"/>
      <c r="P59" s="23"/>
      <c r="Q59" s="23"/>
      <c r="R59" s="23"/>
      <c r="S59" s="23"/>
      <c r="T59" s="23"/>
      <c r="U59" s="23"/>
      <c r="V59" s="23"/>
    </row>
    <row r="60" spans="1:22" x14ac:dyDescent="0.25">
      <c r="A60" s="203"/>
      <c r="B60" s="203"/>
      <c r="C60" s="203"/>
      <c r="D60" s="23"/>
      <c r="E60" s="23"/>
      <c r="F60" s="23"/>
      <c r="G60" s="23"/>
      <c r="H60" s="23"/>
      <c r="I60" s="23"/>
      <c r="J60" s="23"/>
      <c r="K60" s="23"/>
      <c r="L60" s="23"/>
      <c r="M60" s="23"/>
      <c r="N60" s="23"/>
      <c r="O60" s="23"/>
      <c r="P60" s="23"/>
      <c r="Q60" s="23"/>
      <c r="R60" s="23"/>
      <c r="S60" s="23"/>
      <c r="T60" s="23"/>
      <c r="U60" s="23"/>
      <c r="V60" s="23"/>
    </row>
    <row r="61" spans="1:22" x14ac:dyDescent="0.25">
      <c r="A61" s="203"/>
      <c r="B61" s="203"/>
      <c r="C61" s="203"/>
      <c r="D61" s="23"/>
      <c r="E61" s="23"/>
      <c r="F61" s="23"/>
      <c r="G61" s="23"/>
      <c r="H61" s="23"/>
      <c r="I61" s="23"/>
      <c r="J61" s="23"/>
      <c r="K61" s="23"/>
      <c r="L61" s="23"/>
      <c r="M61" s="23"/>
      <c r="N61" s="23"/>
      <c r="O61" s="23"/>
      <c r="P61" s="23"/>
      <c r="Q61" s="23"/>
      <c r="R61" s="23"/>
      <c r="S61" s="23"/>
      <c r="T61" s="23"/>
      <c r="U61" s="23"/>
      <c r="V61" s="23"/>
    </row>
    <row r="62" spans="1:22" x14ac:dyDescent="0.25">
      <c r="A62" s="203"/>
      <c r="B62" s="203"/>
      <c r="C62" s="203"/>
      <c r="D62" s="23"/>
      <c r="E62" s="23"/>
      <c r="F62" s="23"/>
      <c r="G62" s="23"/>
      <c r="H62" s="23"/>
      <c r="I62" s="23"/>
      <c r="J62" s="23"/>
      <c r="K62" s="23"/>
      <c r="L62" s="23"/>
      <c r="M62" s="23"/>
      <c r="N62" s="23"/>
      <c r="O62" s="23"/>
      <c r="P62" s="23"/>
      <c r="Q62" s="23"/>
      <c r="R62" s="23"/>
      <c r="S62" s="23"/>
      <c r="T62" s="23"/>
      <c r="U62" s="23"/>
      <c r="V62" s="23"/>
    </row>
    <row r="63" spans="1:22" x14ac:dyDescent="0.25">
      <c r="A63" s="203"/>
      <c r="B63" s="203"/>
      <c r="C63" s="203"/>
      <c r="D63" s="23"/>
      <c r="E63" s="23"/>
      <c r="F63" s="23"/>
      <c r="G63" s="23"/>
      <c r="H63" s="23"/>
      <c r="I63" s="23"/>
      <c r="J63" s="23"/>
      <c r="K63" s="23"/>
      <c r="L63" s="23"/>
      <c r="M63" s="23"/>
      <c r="N63" s="23"/>
      <c r="O63" s="23"/>
      <c r="P63" s="23"/>
      <c r="Q63" s="23"/>
      <c r="R63" s="23"/>
      <c r="S63" s="23"/>
      <c r="T63" s="23"/>
      <c r="U63" s="23"/>
      <c r="V63" s="23"/>
    </row>
    <row r="64" spans="1:22" x14ac:dyDescent="0.25">
      <c r="A64" s="203"/>
      <c r="B64" s="203"/>
      <c r="C64" s="203"/>
      <c r="D64" s="23"/>
      <c r="E64" s="23"/>
      <c r="F64" s="23"/>
      <c r="G64" s="23"/>
      <c r="H64" s="23"/>
      <c r="I64" s="23"/>
      <c r="J64" s="23"/>
      <c r="K64" s="23"/>
      <c r="L64" s="23"/>
      <c r="M64" s="23"/>
      <c r="N64" s="23"/>
      <c r="O64" s="23"/>
      <c r="P64" s="23"/>
      <c r="Q64" s="23"/>
      <c r="R64" s="23"/>
      <c r="S64" s="23"/>
      <c r="T64" s="23"/>
      <c r="U64" s="23"/>
      <c r="V64" s="23"/>
    </row>
    <row r="65" spans="1:22" x14ac:dyDescent="0.25">
      <c r="A65" s="203"/>
      <c r="B65" s="203"/>
      <c r="C65" s="203"/>
      <c r="D65" s="23"/>
      <c r="E65" s="23"/>
      <c r="F65" s="23"/>
      <c r="G65" s="23"/>
      <c r="H65" s="23"/>
      <c r="I65" s="23"/>
      <c r="J65" s="23"/>
      <c r="K65" s="23"/>
      <c r="L65" s="23"/>
      <c r="M65" s="23"/>
      <c r="N65" s="23"/>
      <c r="O65" s="23"/>
      <c r="P65" s="23"/>
      <c r="Q65" s="23"/>
      <c r="R65" s="23"/>
      <c r="S65" s="23"/>
      <c r="T65" s="23"/>
      <c r="U65" s="23"/>
      <c r="V65" s="23"/>
    </row>
    <row r="66" spans="1:22" x14ac:dyDescent="0.25">
      <c r="A66" s="203"/>
      <c r="B66" s="203"/>
      <c r="C66" s="203"/>
      <c r="D66" s="23"/>
      <c r="E66" s="23"/>
      <c r="F66" s="23"/>
      <c r="G66" s="23"/>
      <c r="H66" s="23"/>
      <c r="I66" s="23"/>
      <c r="J66" s="23"/>
      <c r="K66" s="23"/>
      <c r="L66" s="23"/>
      <c r="M66" s="23"/>
      <c r="N66" s="23"/>
      <c r="O66" s="23"/>
      <c r="P66" s="23"/>
      <c r="Q66" s="23"/>
      <c r="R66" s="23"/>
      <c r="S66" s="23"/>
      <c r="T66" s="23"/>
      <c r="U66" s="23"/>
      <c r="V66" s="23"/>
    </row>
    <row r="67" spans="1:22" x14ac:dyDescent="0.25">
      <c r="A67" s="203"/>
      <c r="B67" s="203"/>
      <c r="C67" s="203"/>
      <c r="D67" s="23"/>
      <c r="E67" s="23"/>
      <c r="F67" s="23"/>
      <c r="G67" s="23"/>
      <c r="H67" s="23"/>
      <c r="I67" s="23"/>
      <c r="J67" s="23"/>
      <c r="K67" s="23"/>
      <c r="L67" s="23"/>
      <c r="M67" s="23"/>
      <c r="N67" s="23"/>
      <c r="O67" s="23"/>
      <c r="P67" s="23"/>
      <c r="Q67" s="23"/>
      <c r="R67" s="23"/>
      <c r="S67" s="23"/>
      <c r="T67" s="23"/>
      <c r="U67" s="23"/>
      <c r="V67" s="23"/>
    </row>
    <row r="68" spans="1:22" x14ac:dyDescent="0.25">
      <c r="A68" s="203"/>
      <c r="B68" s="203"/>
      <c r="C68" s="203"/>
      <c r="D68" s="23"/>
      <c r="E68" s="23"/>
      <c r="F68" s="23"/>
      <c r="G68" s="23"/>
      <c r="H68" s="23"/>
      <c r="I68" s="23"/>
      <c r="J68" s="23"/>
      <c r="K68" s="23"/>
      <c r="L68" s="23"/>
      <c r="M68" s="23"/>
      <c r="N68" s="23"/>
      <c r="O68" s="23"/>
      <c r="P68" s="23"/>
      <c r="Q68" s="23"/>
      <c r="R68" s="23"/>
      <c r="S68" s="23"/>
      <c r="T68" s="23"/>
      <c r="U68" s="23"/>
      <c r="V68" s="23"/>
    </row>
    <row r="69" spans="1:22" x14ac:dyDescent="0.25">
      <c r="A69" s="203"/>
      <c r="B69" s="203"/>
      <c r="C69" s="203"/>
      <c r="D69" s="23"/>
      <c r="E69" s="23"/>
      <c r="F69" s="23"/>
      <c r="G69" s="23"/>
      <c r="H69" s="23"/>
      <c r="I69" s="23"/>
      <c r="J69" s="23"/>
      <c r="K69" s="23"/>
      <c r="L69" s="23"/>
      <c r="M69" s="23"/>
      <c r="N69" s="23"/>
      <c r="O69" s="23"/>
      <c r="P69" s="23"/>
      <c r="Q69" s="23"/>
      <c r="R69" s="23"/>
      <c r="S69" s="23"/>
      <c r="T69" s="23"/>
      <c r="U69" s="23"/>
      <c r="V69" s="23"/>
    </row>
    <row r="70" spans="1:22" x14ac:dyDescent="0.25">
      <c r="A70" s="203"/>
      <c r="B70" s="203"/>
      <c r="C70" s="203"/>
      <c r="D70" s="23"/>
      <c r="E70" s="23"/>
      <c r="F70" s="23"/>
      <c r="G70" s="23"/>
      <c r="H70" s="23"/>
      <c r="I70" s="23"/>
      <c r="J70" s="23"/>
      <c r="K70" s="23"/>
      <c r="L70" s="23"/>
      <c r="M70" s="23"/>
      <c r="N70" s="23"/>
      <c r="O70" s="23"/>
      <c r="P70" s="23"/>
      <c r="Q70" s="23"/>
      <c r="R70" s="23"/>
      <c r="S70" s="23"/>
      <c r="T70" s="23"/>
      <c r="U70" s="23"/>
      <c r="V70" s="23"/>
    </row>
    <row r="71" spans="1:22" x14ac:dyDescent="0.25">
      <c r="A71" s="203"/>
      <c r="B71" s="203"/>
      <c r="C71" s="203"/>
      <c r="D71" s="23"/>
      <c r="E71" s="23"/>
      <c r="F71" s="23"/>
      <c r="G71" s="23"/>
      <c r="H71" s="23"/>
      <c r="I71" s="23"/>
      <c r="J71" s="23"/>
      <c r="K71" s="23"/>
      <c r="L71" s="23"/>
      <c r="M71" s="23"/>
      <c r="N71" s="23"/>
      <c r="O71" s="23"/>
      <c r="P71" s="23"/>
      <c r="Q71" s="23"/>
      <c r="R71" s="23"/>
      <c r="S71" s="23"/>
      <c r="T71" s="23"/>
      <c r="U71" s="23"/>
      <c r="V71" s="23"/>
    </row>
    <row r="72" spans="1:22" x14ac:dyDescent="0.25">
      <c r="A72" s="203"/>
      <c r="B72" s="203"/>
      <c r="C72" s="203"/>
      <c r="D72" s="23"/>
      <c r="E72" s="23"/>
      <c r="F72" s="23"/>
      <c r="G72" s="23"/>
      <c r="H72" s="23"/>
      <c r="I72" s="23"/>
      <c r="J72" s="23"/>
      <c r="K72" s="23"/>
      <c r="L72" s="23"/>
      <c r="M72" s="23"/>
      <c r="N72" s="23"/>
      <c r="O72" s="23"/>
      <c r="P72" s="23"/>
      <c r="Q72" s="23"/>
      <c r="R72" s="23"/>
      <c r="S72" s="23"/>
      <c r="T72" s="23"/>
      <c r="U72" s="23"/>
      <c r="V72" s="23"/>
    </row>
    <row r="73" spans="1:22" x14ac:dyDescent="0.25">
      <c r="A73" s="203"/>
      <c r="B73" s="203"/>
      <c r="C73" s="203"/>
      <c r="D73" s="23"/>
      <c r="E73" s="23"/>
      <c r="F73" s="23"/>
      <c r="G73" s="23"/>
      <c r="H73" s="23"/>
      <c r="I73" s="23"/>
      <c r="J73" s="23"/>
      <c r="K73" s="23"/>
      <c r="L73" s="23"/>
      <c r="M73" s="23"/>
      <c r="N73" s="23"/>
      <c r="O73" s="23"/>
      <c r="P73" s="23"/>
      <c r="Q73" s="23"/>
      <c r="R73" s="23"/>
      <c r="S73" s="23"/>
      <c r="T73" s="23"/>
      <c r="U73" s="23"/>
      <c r="V73" s="23"/>
    </row>
    <row r="74" spans="1:22" x14ac:dyDescent="0.25">
      <c r="A74" s="203"/>
      <c r="B74" s="203"/>
      <c r="C74" s="203"/>
      <c r="D74" s="23"/>
      <c r="E74" s="23"/>
      <c r="F74" s="23"/>
      <c r="G74" s="23"/>
      <c r="H74" s="23"/>
      <c r="I74" s="23"/>
      <c r="J74" s="23"/>
      <c r="K74" s="23"/>
      <c r="L74" s="23"/>
      <c r="M74" s="23"/>
      <c r="N74" s="23"/>
      <c r="O74" s="23"/>
      <c r="P74" s="23"/>
      <c r="Q74" s="23"/>
      <c r="R74" s="23"/>
      <c r="S74" s="23"/>
      <c r="T74" s="23"/>
      <c r="U74" s="23"/>
      <c r="V74" s="23"/>
    </row>
    <row r="75" spans="1:22" x14ac:dyDescent="0.25">
      <c r="A75" s="203"/>
      <c r="B75" s="203"/>
      <c r="C75" s="203"/>
      <c r="D75" s="23"/>
      <c r="E75" s="23"/>
      <c r="F75" s="23"/>
      <c r="G75" s="23"/>
      <c r="H75" s="23"/>
      <c r="I75" s="23"/>
      <c r="J75" s="23"/>
      <c r="K75" s="23"/>
      <c r="L75" s="23"/>
      <c r="M75" s="23"/>
      <c r="N75" s="23"/>
      <c r="O75" s="23"/>
      <c r="P75" s="23"/>
      <c r="Q75" s="23"/>
      <c r="R75" s="23"/>
      <c r="S75" s="23"/>
      <c r="T75" s="23"/>
      <c r="U75" s="23"/>
      <c r="V75" s="23"/>
    </row>
    <row r="76" spans="1:22" x14ac:dyDescent="0.25">
      <c r="A76" s="203"/>
      <c r="B76" s="203"/>
      <c r="C76" s="203"/>
      <c r="D76" s="23"/>
      <c r="E76" s="23"/>
      <c r="F76" s="23"/>
      <c r="G76" s="23"/>
      <c r="H76" s="23"/>
      <c r="I76" s="23"/>
      <c r="J76" s="23"/>
      <c r="K76" s="23"/>
      <c r="L76" s="23"/>
      <c r="M76" s="23"/>
      <c r="N76" s="23"/>
      <c r="O76" s="23"/>
      <c r="P76" s="23"/>
      <c r="Q76" s="23"/>
      <c r="R76" s="23"/>
      <c r="S76" s="23"/>
      <c r="T76" s="23"/>
      <c r="U76" s="23"/>
      <c r="V76" s="23"/>
    </row>
    <row r="77" spans="1:22" x14ac:dyDescent="0.25">
      <c r="A77" s="203"/>
      <c r="B77" s="203"/>
      <c r="C77" s="203"/>
      <c r="D77" s="23"/>
      <c r="E77" s="23"/>
      <c r="F77" s="23"/>
      <c r="G77" s="23"/>
      <c r="H77" s="23"/>
      <c r="I77" s="23"/>
      <c r="J77" s="23"/>
      <c r="K77" s="23"/>
      <c r="L77" s="23"/>
      <c r="M77" s="23"/>
      <c r="N77" s="23"/>
      <c r="O77" s="23"/>
      <c r="P77" s="23"/>
      <c r="Q77" s="23"/>
      <c r="R77" s="23"/>
      <c r="S77" s="23"/>
      <c r="T77" s="23"/>
      <c r="U77" s="23"/>
      <c r="V77" s="23"/>
    </row>
    <row r="78" spans="1:22" x14ac:dyDescent="0.25">
      <c r="A78" s="203"/>
      <c r="B78" s="203"/>
      <c r="C78" s="203"/>
      <c r="D78" s="23"/>
      <c r="E78" s="23"/>
      <c r="F78" s="23"/>
      <c r="G78" s="23"/>
      <c r="H78" s="23"/>
      <c r="I78" s="23"/>
      <c r="J78" s="23"/>
      <c r="K78" s="23"/>
      <c r="L78" s="23"/>
      <c r="M78" s="23"/>
      <c r="N78" s="23"/>
      <c r="O78" s="23"/>
      <c r="P78" s="23"/>
      <c r="Q78" s="23"/>
      <c r="R78" s="23"/>
      <c r="S78" s="23"/>
      <c r="T78" s="23"/>
      <c r="U78" s="23"/>
      <c r="V78" s="23"/>
    </row>
    <row r="79" spans="1:22" x14ac:dyDescent="0.25">
      <c r="A79" s="203"/>
      <c r="B79" s="203"/>
      <c r="C79" s="203"/>
      <c r="D79" s="23"/>
      <c r="E79" s="23"/>
      <c r="F79" s="23"/>
      <c r="G79" s="23"/>
      <c r="H79" s="23"/>
      <c r="I79" s="23"/>
      <c r="J79" s="23"/>
      <c r="K79" s="23"/>
      <c r="L79" s="23"/>
      <c r="M79" s="23"/>
      <c r="N79" s="23"/>
      <c r="O79" s="23"/>
      <c r="P79" s="23"/>
      <c r="Q79" s="23"/>
      <c r="R79" s="23"/>
      <c r="S79" s="23"/>
      <c r="T79" s="23"/>
      <c r="U79" s="23"/>
      <c r="V79" s="23"/>
    </row>
    <row r="80" spans="1:22" x14ac:dyDescent="0.25">
      <c r="A80" s="203"/>
      <c r="B80" s="203"/>
      <c r="C80" s="203"/>
      <c r="D80" s="23"/>
      <c r="E80" s="23"/>
      <c r="F80" s="23"/>
      <c r="G80" s="23"/>
      <c r="H80" s="23"/>
      <c r="I80" s="23"/>
      <c r="J80" s="23"/>
      <c r="K80" s="23"/>
      <c r="L80" s="23"/>
      <c r="M80" s="23"/>
      <c r="N80" s="23"/>
      <c r="O80" s="23"/>
      <c r="P80" s="23"/>
      <c r="Q80" s="23"/>
      <c r="R80" s="23"/>
      <c r="S80" s="23"/>
      <c r="T80" s="23"/>
      <c r="U80" s="23"/>
      <c r="V80" s="23"/>
    </row>
    <row r="81" spans="1:22" x14ac:dyDescent="0.25">
      <c r="A81" s="203"/>
      <c r="B81" s="203"/>
      <c r="C81" s="203"/>
      <c r="D81" s="23"/>
      <c r="E81" s="23"/>
      <c r="F81" s="23"/>
      <c r="G81" s="23"/>
      <c r="H81" s="23"/>
      <c r="I81" s="23"/>
      <c r="J81" s="23"/>
      <c r="K81" s="23"/>
      <c r="L81" s="23"/>
      <c r="M81" s="23"/>
      <c r="N81" s="23"/>
      <c r="O81" s="23"/>
      <c r="P81" s="23"/>
      <c r="Q81" s="23"/>
      <c r="R81" s="23"/>
      <c r="S81" s="23"/>
      <c r="T81" s="23"/>
      <c r="U81" s="23"/>
      <c r="V81" s="23"/>
    </row>
    <row r="82" spans="1:22" x14ac:dyDescent="0.25">
      <c r="A82" s="203"/>
      <c r="B82" s="203"/>
      <c r="C82" s="203"/>
      <c r="D82" s="23"/>
      <c r="E82" s="23"/>
      <c r="F82" s="23"/>
      <c r="G82" s="23"/>
      <c r="H82" s="23"/>
      <c r="I82" s="23"/>
      <c r="J82" s="23"/>
      <c r="K82" s="23"/>
      <c r="L82" s="23"/>
      <c r="M82" s="23"/>
      <c r="N82" s="23"/>
      <c r="O82" s="23"/>
      <c r="P82" s="23"/>
      <c r="Q82" s="23"/>
      <c r="R82" s="23"/>
      <c r="S82" s="23"/>
      <c r="T82" s="23"/>
      <c r="U82" s="23"/>
      <c r="V82" s="23"/>
    </row>
    <row r="83" spans="1:22" x14ac:dyDescent="0.25">
      <c r="A83" s="203"/>
      <c r="B83" s="203"/>
      <c r="C83" s="203"/>
      <c r="D83" s="23"/>
      <c r="E83" s="23"/>
      <c r="F83" s="23"/>
      <c r="G83" s="23"/>
      <c r="H83" s="23"/>
      <c r="I83" s="23"/>
      <c r="J83" s="23"/>
      <c r="K83" s="23"/>
      <c r="L83" s="23"/>
      <c r="M83" s="23"/>
      <c r="N83" s="23"/>
      <c r="O83" s="23"/>
      <c r="P83" s="23"/>
      <c r="Q83" s="23"/>
      <c r="R83" s="23"/>
      <c r="S83" s="23"/>
      <c r="T83" s="23"/>
      <c r="U83" s="23"/>
      <c r="V83" s="23"/>
    </row>
    <row r="84" spans="1:22" x14ac:dyDescent="0.25">
      <c r="A84" s="203"/>
      <c r="B84" s="203"/>
      <c r="C84" s="203"/>
      <c r="D84" s="23"/>
      <c r="E84" s="23"/>
      <c r="F84" s="23"/>
      <c r="G84" s="23"/>
      <c r="H84" s="23"/>
      <c r="I84" s="23"/>
      <c r="J84" s="23"/>
      <c r="K84" s="23"/>
      <c r="L84" s="23"/>
      <c r="M84" s="23"/>
      <c r="N84" s="23"/>
      <c r="O84" s="23"/>
      <c r="P84" s="23"/>
      <c r="Q84" s="23"/>
      <c r="R84" s="23"/>
      <c r="S84" s="23"/>
      <c r="T84" s="23"/>
      <c r="U84" s="23"/>
      <c r="V84" s="23"/>
    </row>
    <row r="85" spans="1:22" x14ac:dyDescent="0.25">
      <c r="A85" s="203"/>
      <c r="B85" s="203"/>
      <c r="C85" s="203"/>
      <c r="D85" s="23"/>
      <c r="E85" s="23"/>
      <c r="F85" s="23"/>
      <c r="G85" s="23"/>
      <c r="H85" s="23"/>
      <c r="I85" s="23"/>
      <c r="J85" s="23"/>
      <c r="K85" s="23"/>
      <c r="L85" s="23"/>
      <c r="M85" s="23"/>
      <c r="N85" s="23"/>
      <c r="O85" s="23"/>
      <c r="P85" s="23"/>
      <c r="Q85" s="23"/>
      <c r="R85" s="23"/>
      <c r="S85" s="23"/>
      <c r="T85" s="23"/>
      <c r="U85" s="23"/>
      <c r="V85" s="23"/>
    </row>
    <row r="86" spans="1:22" x14ac:dyDescent="0.25">
      <c r="A86" s="203"/>
      <c r="B86" s="203"/>
      <c r="C86" s="203"/>
      <c r="D86" s="23"/>
      <c r="E86" s="23"/>
      <c r="F86" s="23"/>
      <c r="G86" s="23"/>
      <c r="H86" s="23"/>
      <c r="I86" s="23"/>
      <c r="J86" s="23"/>
      <c r="K86" s="23"/>
      <c r="L86" s="23"/>
      <c r="M86" s="23"/>
      <c r="N86" s="23"/>
      <c r="O86" s="23"/>
      <c r="P86" s="23"/>
      <c r="Q86" s="23"/>
      <c r="R86" s="23"/>
      <c r="S86" s="23"/>
      <c r="T86" s="23"/>
      <c r="U86" s="23"/>
      <c r="V86" s="23"/>
    </row>
    <row r="87" spans="1:22" x14ac:dyDescent="0.25">
      <c r="A87" s="203"/>
      <c r="B87" s="203"/>
      <c r="C87" s="203"/>
      <c r="D87" s="23"/>
      <c r="E87" s="23"/>
      <c r="F87" s="23"/>
      <c r="G87" s="23"/>
      <c r="H87" s="23"/>
      <c r="I87" s="23"/>
      <c r="J87" s="23"/>
      <c r="K87" s="23"/>
      <c r="L87" s="23"/>
      <c r="M87" s="23"/>
      <c r="N87" s="23"/>
      <c r="O87" s="23"/>
      <c r="P87" s="23"/>
      <c r="Q87" s="23"/>
      <c r="R87" s="23"/>
      <c r="S87" s="23"/>
      <c r="T87" s="23"/>
      <c r="U87" s="23"/>
      <c r="V87" s="23"/>
    </row>
    <row r="88" spans="1:22" x14ac:dyDescent="0.25">
      <c r="A88" s="203"/>
      <c r="B88" s="203"/>
      <c r="C88" s="203"/>
      <c r="D88" s="23"/>
      <c r="E88" s="23"/>
      <c r="F88" s="23"/>
      <c r="G88" s="23"/>
      <c r="H88" s="23"/>
      <c r="I88" s="23"/>
      <c r="J88" s="23"/>
      <c r="K88" s="23"/>
      <c r="L88" s="23"/>
      <c r="M88" s="23"/>
      <c r="N88" s="23"/>
      <c r="O88" s="23"/>
      <c r="P88" s="23"/>
      <c r="Q88" s="23"/>
      <c r="R88" s="23"/>
      <c r="S88" s="23"/>
      <c r="T88" s="23"/>
      <c r="U88" s="23"/>
      <c r="V88" s="23"/>
    </row>
    <row r="89" spans="1:22" x14ac:dyDescent="0.25">
      <c r="A89" s="203"/>
      <c r="B89" s="203"/>
      <c r="C89" s="203"/>
      <c r="D89" s="23"/>
      <c r="E89" s="23"/>
      <c r="F89" s="23"/>
      <c r="G89" s="23"/>
      <c r="H89" s="23"/>
      <c r="I89" s="23"/>
      <c r="J89" s="23"/>
      <c r="K89" s="23"/>
      <c r="L89" s="23"/>
      <c r="M89" s="23"/>
      <c r="N89" s="23"/>
      <c r="O89" s="23"/>
      <c r="P89" s="23"/>
      <c r="Q89" s="23"/>
      <c r="R89" s="23"/>
      <c r="S89" s="23"/>
      <c r="T89" s="23"/>
      <c r="U89" s="23"/>
      <c r="V89" s="23"/>
    </row>
    <row r="90" spans="1:22" x14ac:dyDescent="0.25">
      <c r="A90" s="203"/>
      <c r="B90" s="203"/>
      <c r="C90" s="203"/>
      <c r="D90" s="23"/>
      <c r="E90" s="23"/>
      <c r="F90" s="23"/>
      <c r="G90" s="23"/>
      <c r="H90" s="23"/>
      <c r="I90" s="23"/>
      <c r="J90" s="23"/>
      <c r="K90" s="23"/>
      <c r="L90" s="23"/>
      <c r="M90" s="23"/>
      <c r="N90" s="23"/>
      <c r="O90" s="23"/>
      <c r="P90" s="23"/>
      <c r="Q90" s="23"/>
      <c r="R90" s="23"/>
      <c r="S90" s="23"/>
      <c r="T90" s="23"/>
      <c r="U90" s="23"/>
      <c r="V90" s="23"/>
    </row>
    <row r="91" spans="1:22" x14ac:dyDescent="0.25">
      <c r="A91" s="203"/>
      <c r="B91" s="203"/>
      <c r="C91" s="203"/>
      <c r="D91" s="23"/>
      <c r="E91" s="23"/>
      <c r="F91" s="23"/>
      <c r="G91" s="23"/>
      <c r="H91" s="23"/>
      <c r="I91" s="23"/>
      <c r="J91" s="23"/>
      <c r="K91" s="23"/>
      <c r="L91" s="23"/>
      <c r="M91" s="23"/>
      <c r="N91" s="23"/>
      <c r="O91" s="23"/>
      <c r="P91" s="23"/>
      <c r="Q91" s="23"/>
      <c r="R91" s="23"/>
      <c r="S91" s="23"/>
      <c r="T91" s="23"/>
      <c r="U91" s="23"/>
      <c r="V91" s="23"/>
    </row>
    <row r="92" spans="1:22" x14ac:dyDescent="0.25">
      <c r="A92" s="203"/>
      <c r="B92" s="203"/>
      <c r="C92" s="203"/>
      <c r="D92" s="23"/>
      <c r="E92" s="23"/>
      <c r="F92" s="23"/>
      <c r="G92" s="23"/>
      <c r="H92" s="23"/>
      <c r="I92" s="23"/>
      <c r="J92" s="23"/>
      <c r="K92" s="23"/>
      <c r="L92" s="23"/>
      <c r="M92" s="23"/>
      <c r="N92" s="23"/>
      <c r="O92" s="23"/>
      <c r="P92" s="23"/>
      <c r="Q92" s="23"/>
      <c r="R92" s="23"/>
      <c r="S92" s="23"/>
      <c r="T92" s="23"/>
      <c r="U92" s="23"/>
      <c r="V92" s="23"/>
    </row>
    <row r="93" spans="1:22" x14ac:dyDescent="0.25">
      <c r="A93" s="203"/>
      <c r="B93" s="203"/>
      <c r="C93" s="203"/>
      <c r="D93" s="23"/>
      <c r="E93" s="23"/>
      <c r="F93" s="23"/>
      <c r="G93" s="23"/>
      <c r="H93" s="23"/>
      <c r="I93" s="23"/>
      <c r="J93" s="23"/>
      <c r="K93" s="23"/>
      <c r="L93" s="23"/>
      <c r="M93" s="23"/>
      <c r="N93" s="23"/>
      <c r="O93" s="23"/>
      <c r="P93" s="23"/>
      <c r="Q93" s="23"/>
      <c r="R93" s="23"/>
      <c r="S93" s="23"/>
      <c r="T93" s="23"/>
      <c r="U93" s="23"/>
      <c r="V93" s="23"/>
    </row>
    <row r="94" spans="1:22" x14ac:dyDescent="0.25">
      <c r="A94" s="203"/>
      <c r="B94" s="203"/>
      <c r="C94" s="203"/>
      <c r="D94" s="23"/>
      <c r="E94" s="23"/>
      <c r="F94" s="23"/>
      <c r="G94" s="23"/>
      <c r="H94" s="23"/>
      <c r="I94" s="23"/>
      <c r="J94" s="23"/>
      <c r="K94" s="23"/>
      <c r="L94" s="23"/>
      <c r="M94" s="23"/>
      <c r="N94" s="23"/>
      <c r="O94" s="23"/>
      <c r="P94" s="23"/>
      <c r="Q94" s="23"/>
      <c r="R94" s="23"/>
      <c r="S94" s="23"/>
      <c r="T94" s="23"/>
      <c r="U94" s="23"/>
      <c r="V94" s="23"/>
    </row>
    <row r="95" spans="1:22" x14ac:dyDescent="0.25">
      <c r="A95" s="203"/>
      <c r="B95" s="203"/>
      <c r="C95" s="203"/>
      <c r="D95" s="23"/>
      <c r="E95" s="23"/>
      <c r="F95" s="23"/>
      <c r="G95" s="23"/>
      <c r="H95" s="23"/>
      <c r="I95" s="23"/>
      <c r="J95" s="23"/>
      <c r="K95" s="23"/>
      <c r="L95" s="23"/>
      <c r="M95" s="23"/>
      <c r="N95" s="23"/>
      <c r="O95" s="23"/>
      <c r="P95" s="23"/>
      <c r="Q95" s="23"/>
      <c r="R95" s="23"/>
      <c r="S95" s="23"/>
      <c r="T95" s="23"/>
      <c r="U95" s="23"/>
      <c r="V95" s="23"/>
    </row>
    <row r="96" spans="1:22" x14ac:dyDescent="0.25">
      <c r="A96" s="203"/>
      <c r="B96" s="203"/>
      <c r="C96" s="203"/>
      <c r="D96" s="23"/>
      <c r="E96" s="23"/>
      <c r="F96" s="23"/>
      <c r="G96" s="23"/>
      <c r="H96" s="23"/>
      <c r="I96" s="23"/>
      <c r="J96" s="23"/>
      <c r="K96" s="23"/>
      <c r="L96" s="23"/>
      <c r="M96" s="23"/>
      <c r="N96" s="23"/>
      <c r="O96" s="23"/>
      <c r="P96" s="23"/>
      <c r="Q96" s="23"/>
      <c r="R96" s="23"/>
      <c r="S96" s="23"/>
      <c r="T96" s="23"/>
      <c r="U96" s="23"/>
      <c r="V96" s="23"/>
    </row>
    <row r="97" spans="1:22" x14ac:dyDescent="0.25">
      <c r="A97" s="203"/>
      <c r="B97" s="203"/>
      <c r="C97" s="203"/>
      <c r="D97" s="23"/>
      <c r="E97" s="23"/>
      <c r="F97" s="23"/>
      <c r="G97" s="23"/>
      <c r="H97" s="23"/>
      <c r="I97" s="23"/>
      <c r="J97" s="23"/>
      <c r="K97" s="23"/>
      <c r="L97" s="23"/>
      <c r="M97" s="23"/>
      <c r="N97" s="23"/>
      <c r="O97" s="23"/>
      <c r="P97" s="23"/>
      <c r="Q97" s="23"/>
      <c r="R97" s="23"/>
      <c r="S97" s="23"/>
      <c r="T97" s="23"/>
      <c r="U97" s="23"/>
      <c r="V97" s="23"/>
    </row>
    <row r="98" spans="1:22" x14ac:dyDescent="0.25">
      <c r="A98" s="203"/>
      <c r="B98" s="203"/>
      <c r="C98" s="203"/>
      <c r="D98" s="23"/>
      <c r="E98" s="23"/>
      <c r="F98" s="23"/>
      <c r="G98" s="23"/>
      <c r="H98" s="23"/>
      <c r="I98" s="23"/>
      <c r="J98" s="23"/>
      <c r="K98" s="23"/>
      <c r="L98" s="23"/>
      <c r="M98" s="23"/>
      <c r="N98" s="23"/>
      <c r="O98" s="23"/>
      <c r="P98" s="23"/>
      <c r="Q98" s="23"/>
      <c r="R98" s="23"/>
      <c r="S98" s="23"/>
      <c r="T98" s="23"/>
      <c r="U98" s="23"/>
      <c r="V98" s="23"/>
    </row>
    <row r="99" spans="1:22" x14ac:dyDescent="0.25">
      <c r="A99" s="203"/>
      <c r="B99" s="203"/>
      <c r="C99" s="203"/>
      <c r="D99" s="23"/>
      <c r="E99" s="23"/>
      <c r="F99" s="23"/>
      <c r="G99" s="23"/>
      <c r="H99" s="23"/>
      <c r="I99" s="23"/>
      <c r="J99" s="23"/>
      <c r="K99" s="23"/>
      <c r="L99" s="23"/>
      <c r="M99" s="23"/>
      <c r="N99" s="23"/>
      <c r="O99" s="23"/>
      <c r="P99" s="23"/>
      <c r="Q99" s="23"/>
      <c r="R99" s="23"/>
      <c r="S99" s="23"/>
      <c r="T99" s="23"/>
      <c r="U99" s="23"/>
      <c r="V99" s="23"/>
    </row>
    <row r="100" spans="1:22" x14ac:dyDescent="0.25">
      <c r="A100" s="203"/>
      <c r="B100" s="203"/>
      <c r="C100" s="20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03"/>
      <c r="B101" s="203"/>
      <c r="C101" s="20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03"/>
      <c r="B102" s="203"/>
      <c r="C102" s="20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03"/>
      <c r="B103" s="203"/>
      <c r="C103" s="20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03"/>
      <c r="B104" s="203"/>
      <c r="C104" s="20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03"/>
      <c r="B105" s="203"/>
      <c r="C105" s="20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03"/>
      <c r="B106" s="203"/>
      <c r="C106" s="20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03"/>
      <c r="B107" s="203"/>
      <c r="C107" s="20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03"/>
      <c r="B108" s="203"/>
      <c r="C108" s="20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03"/>
      <c r="B109" s="203"/>
      <c r="C109" s="20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03"/>
      <c r="B110" s="203"/>
      <c r="C110" s="20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03"/>
      <c r="B111" s="203"/>
      <c r="C111" s="20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03"/>
      <c r="B112" s="203"/>
      <c r="C112" s="20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03"/>
      <c r="B113" s="203"/>
      <c r="C113" s="20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03"/>
      <c r="B114" s="203"/>
      <c r="C114" s="20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03"/>
      <c r="B115" s="203"/>
      <c r="C115" s="20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03"/>
      <c r="B116" s="203"/>
      <c r="C116" s="20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03"/>
      <c r="B117" s="203"/>
      <c r="C117" s="20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03"/>
      <c r="B118" s="203"/>
      <c r="C118" s="20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03"/>
      <c r="B119" s="203"/>
      <c r="C119" s="20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03"/>
      <c r="B120" s="203"/>
      <c r="C120" s="20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03"/>
      <c r="B121" s="203"/>
      <c r="C121" s="20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03"/>
      <c r="B122" s="203"/>
      <c r="C122" s="20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03"/>
      <c r="B123" s="203"/>
      <c r="C123" s="20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03"/>
      <c r="B124" s="203"/>
      <c r="C124" s="20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03"/>
      <c r="B125" s="203"/>
      <c r="C125" s="20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03"/>
      <c r="B126" s="203"/>
      <c r="C126" s="20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03"/>
      <c r="B127" s="203"/>
      <c r="C127" s="20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03"/>
      <c r="B128" s="203"/>
      <c r="C128" s="20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03"/>
      <c r="B129" s="203"/>
      <c r="C129" s="20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03"/>
      <c r="B130" s="203"/>
      <c r="C130" s="20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03"/>
      <c r="B131" s="203"/>
      <c r="C131" s="20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03"/>
      <c r="B132" s="203"/>
      <c r="C132" s="20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03"/>
      <c r="B133" s="203"/>
      <c r="C133" s="20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03"/>
      <c r="B134" s="203"/>
      <c r="C134" s="20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03"/>
      <c r="B135" s="203"/>
      <c r="C135" s="20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03"/>
      <c r="B136" s="203"/>
      <c r="C136" s="20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03"/>
      <c r="B137" s="203"/>
      <c r="C137" s="20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03"/>
      <c r="B138" s="203"/>
      <c r="C138" s="20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03"/>
      <c r="B139" s="203"/>
      <c r="C139" s="20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03"/>
      <c r="B140" s="203"/>
      <c r="C140" s="20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03"/>
      <c r="B141" s="203"/>
      <c r="C141" s="20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03"/>
      <c r="B142" s="203"/>
      <c r="C142" s="20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03"/>
      <c r="B143" s="203"/>
      <c r="C143" s="20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03"/>
      <c r="B144" s="203"/>
      <c r="C144" s="20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03"/>
      <c r="B145" s="203"/>
      <c r="C145" s="20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03"/>
      <c r="B146" s="203"/>
      <c r="C146" s="20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03"/>
      <c r="B147" s="203"/>
      <c r="C147" s="20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03"/>
      <c r="B148" s="203"/>
      <c r="C148" s="20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03"/>
      <c r="B149" s="203"/>
      <c r="C149" s="20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03"/>
      <c r="B150" s="203"/>
      <c r="C150" s="20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03"/>
      <c r="B151" s="203"/>
      <c r="C151" s="20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03"/>
      <c r="B152" s="203"/>
      <c r="C152" s="20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03"/>
      <c r="B153" s="203"/>
      <c r="C153" s="20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03"/>
      <c r="B154" s="203"/>
      <c r="C154" s="20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03"/>
      <c r="B155" s="203"/>
      <c r="C155" s="20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03"/>
      <c r="B156" s="203"/>
      <c r="C156" s="20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03"/>
      <c r="B157" s="203"/>
      <c r="C157" s="20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03"/>
      <c r="B158" s="203"/>
      <c r="C158" s="20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03"/>
      <c r="B159" s="203"/>
      <c r="C159" s="20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03"/>
      <c r="B160" s="203"/>
      <c r="C160" s="20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03"/>
      <c r="B161" s="203"/>
      <c r="C161" s="20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03"/>
      <c r="B162" s="203"/>
      <c r="C162" s="20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03"/>
      <c r="B163" s="203"/>
      <c r="C163" s="20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03"/>
      <c r="B164" s="203"/>
      <c r="C164" s="20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03"/>
      <c r="B165" s="203"/>
      <c r="C165" s="20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03"/>
      <c r="B166" s="203"/>
      <c r="C166" s="20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03"/>
      <c r="B167" s="203"/>
      <c r="C167" s="20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03"/>
      <c r="B168" s="203"/>
      <c r="C168" s="20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03"/>
      <c r="B169" s="203"/>
      <c r="C169" s="20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03"/>
      <c r="B170" s="203"/>
      <c r="C170" s="20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03"/>
      <c r="B171" s="203"/>
      <c r="C171" s="20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03"/>
      <c r="B172" s="203"/>
      <c r="C172" s="20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03"/>
      <c r="B173" s="203"/>
      <c r="C173" s="20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03"/>
      <c r="B174" s="203"/>
      <c r="C174" s="20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03"/>
      <c r="B175" s="203"/>
      <c r="C175" s="20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03"/>
      <c r="B176" s="203"/>
      <c r="C176" s="20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03"/>
      <c r="B177" s="203"/>
      <c r="C177" s="20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03"/>
      <c r="B178" s="203"/>
      <c r="C178" s="20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03"/>
      <c r="B179" s="203"/>
      <c r="C179" s="20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03"/>
      <c r="B180" s="203"/>
      <c r="C180" s="20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03"/>
      <c r="B181" s="203"/>
      <c r="C181" s="20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03"/>
      <c r="B182" s="203"/>
      <c r="C182" s="20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03"/>
      <c r="B183" s="203"/>
      <c r="C183" s="20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03"/>
      <c r="B184" s="203"/>
      <c r="C184" s="20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03"/>
      <c r="B185" s="203"/>
      <c r="C185" s="20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03"/>
      <c r="B186" s="203"/>
      <c r="C186" s="20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03"/>
      <c r="B187" s="203"/>
      <c r="C187" s="20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03"/>
      <c r="B188" s="203"/>
      <c r="C188" s="20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03"/>
      <c r="B189" s="203"/>
      <c r="C189" s="20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03"/>
      <c r="B190" s="203"/>
      <c r="C190" s="20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03"/>
      <c r="B191" s="203"/>
      <c r="C191" s="20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03"/>
      <c r="B192" s="203"/>
      <c r="C192" s="20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03"/>
      <c r="B193" s="203"/>
      <c r="C193" s="20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03"/>
      <c r="B194" s="203"/>
      <c r="C194" s="20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03"/>
      <c r="B195" s="203"/>
      <c r="C195" s="20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03"/>
      <c r="B196" s="203"/>
      <c r="C196" s="20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03"/>
      <c r="B197" s="203"/>
      <c r="C197" s="20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03"/>
      <c r="B198" s="203"/>
      <c r="C198" s="20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03"/>
      <c r="B199" s="203"/>
      <c r="C199" s="20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03"/>
      <c r="B200" s="203"/>
      <c r="C200" s="20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03"/>
      <c r="B201" s="203"/>
      <c r="C201" s="20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03"/>
      <c r="B202" s="203"/>
      <c r="C202" s="20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03"/>
      <c r="B203" s="203"/>
      <c r="C203" s="20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03"/>
      <c r="B204" s="203"/>
      <c r="C204" s="20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03"/>
      <c r="B205" s="203"/>
      <c r="C205" s="20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03"/>
      <c r="B206" s="203"/>
      <c r="C206" s="20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03"/>
      <c r="B207" s="203"/>
      <c r="C207" s="20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03"/>
      <c r="B208" s="203"/>
      <c r="C208" s="20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03"/>
      <c r="B209" s="203"/>
      <c r="C209" s="20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03"/>
      <c r="B210" s="203"/>
      <c r="C210" s="20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03"/>
      <c r="B211" s="203"/>
      <c r="C211" s="20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03"/>
      <c r="B212" s="203"/>
      <c r="C212" s="20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03"/>
      <c r="B213" s="203"/>
      <c r="C213" s="20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03"/>
      <c r="B214" s="203"/>
      <c r="C214" s="20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03"/>
      <c r="B215" s="203"/>
      <c r="C215" s="20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03"/>
      <c r="B216" s="203"/>
      <c r="C216" s="20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03"/>
      <c r="B217" s="203"/>
      <c r="C217" s="20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03"/>
      <c r="B218" s="203"/>
      <c r="C218" s="20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03"/>
      <c r="B219" s="203"/>
      <c r="C219" s="20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03"/>
      <c r="B220" s="203"/>
      <c r="C220" s="20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03"/>
      <c r="B221" s="203"/>
      <c r="C221" s="20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03"/>
      <c r="B222" s="203"/>
      <c r="C222" s="20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03"/>
      <c r="B223" s="203"/>
      <c r="C223" s="20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03"/>
      <c r="B224" s="203"/>
      <c r="C224" s="20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03"/>
      <c r="B225" s="203"/>
      <c r="C225" s="20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03"/>
      <c r="B226" s="203"/>
      <c r="C226" s="20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03"/>
      <c r="B227" s="203"/>
      <c r="C227" s="20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03"/>
      <c r="B228" s="203"/>
      <c r="C228" s="20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03"/>
      <c r="B229" s="203"/>
      <c r="C229" s="20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03"/>
      <c r="B230" s="203"/>
      <c r="C230" s="20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03"/>
      <c r="B231" s="203"/>
      <c r="C231" s="20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03"/>
      <c r="B232" s="203"/>
      <c r="C232" s="20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03"/>
      <c r="B233" s="203"/>
      <c r="C233" s="20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03"/>
      <c r="B234" s="203"/>
      <c r="C234" s="20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03"/>
      <c r="B235" s="203"/>
      <c r="C235" s="20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03"/>
      <c r="B236" s="203"/>
      <c r="C236" s="20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03"/>
      <c r="B237" s="203"/>
      <c r="C237" s="20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03"/>
      <c r="B238" s="203"/>
      <c r="C238" s="20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03"/>
      <c r="B239" s="203"/>
      <c r="C239" s="20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03"/>
      <c r="B240" s="203"/>
      <c r="C240" s="20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03"/>
      <c r="B241" s="203"/>
      <c r="C241" s="20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03"/>
      <c r="B242" s="203"/>
      <c r="C242" s="20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03"/>
      <c r="B243" s="203"/>
      <c r="C243" s="20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03"/>
      <c r="B244" s="203"/>
      <c r="C244" s="20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03"/>
      <c r="B245" s="203"/>
      <c r="C245" s="20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03"/>
      <c r="B246" s="203"/>
      <c r="C246" s="20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03"/>
      <c r="B247" s="203"/>
      <c r="C247" s="20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03"/>
      <c r="B248" s="203"/>
      <c r="C248" s="20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03"/>
      <c r="B249" s="203"/>
      <c r="C249" s="20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03"/>
      <c r="B250" s="203"/>
      <c r="C250" s="20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03"/>
      <c r="B251" s="203"/>
      <c r="C251" s="20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03"/>
      <c r="B252" s="203"/>
      <c r="C252" s="20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03"/>
      <c r="B253" s="203"/>
      <c r="C253" s="20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03"/>
      <c r="B254" s="203"/>
      <c r="C254" s="20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03"/>
      <c r="B255" s="203"/>
      <c r="C255" s="20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03"/>
      <c r="B256" s="203"/>
      <c r="C256" s="20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03"/>
      <c r="B257" s="203"/>
      <c r="C257" s="20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03"/>
      <c r="B258" s="203"/>
      <c r="C258" s="20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03"/>
      <c r="B259" s="203"/>
      <c r="C259" s="20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03"/>
      <c r="B260" s="203"/>
      <c r="C260" s="20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03"/>
      <c r="B261" s="203"/>
      <c r="C261" s="20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03"/>
      <c r="B262" s="203"/>
      <c r="C262" s="20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03"/>
      <c r="B263" s="203"/>
      <c r="C263" s="20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03"/>
      <c r="B264" s="203"/>
      <c r="C264" s="20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03"/>
      <c r="B265" s="203"/>
      <c r="C265" s="20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03"/>
      <c r="B266" s="203"/>
      <c r="C266" s="20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03"/>
      <c r="B267" s="203"/>
      <c r="C267" s="20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03"/>
      <c r="B268" s="203"/>
      <c r="C268" s="20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03"/>
      <c r="B269" s="203"/>
      <c r="C269" s="20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03"/>
      <c r="B270" s="203"/>
      <c r="C270" s="20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03"/>
      <c r="B271" s="203"/>
      <c r="C271" s="20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03"/>
      <c r="B272" s="203"/>
      <c r="C272" s="20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03"/>
      <c r="B273" s="203"/>
      <c r="C273" s="20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03"/>
      <c r="B274" s="203"/>
      <c r="C274" s="20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03"/>
      <c r="B275" s="203"/>
      <c r="C275" s="20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03"/>
      <c r="B276" s="203"/>
      <c r="C276" s="20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03"/>
      <c r="B277" s="203"/>
      <c r="C277" s="20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03"/>
      <c r="B278" s="203"/>
      <c r="C278" s="20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03"/>
      <c r="B279" s="203"/>
      <c r="C279" s="20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03"/>
      <c r="B280" s="203"/>
      <c r="C280" s="20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03"/>
      <c r="B281" s="203"/>
      <c r="C281" s="20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03"/>
      <c r="B282" s="203"/>
      <c r="C282" s="20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03"/>
      <c r="B283" s="203"/>
      <c r="C283" s="20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03"/>
      <c r="B284" s="203"/>
      <c r="C284" s="20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03"/>
      <c r="B285" s="203"/>
      <c r="C285" s="20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03"/>
      <c r="B286" s="203"/>
      <c r="C286" s="20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03"/>
      <c r="B287" s="203"/>
      <c r="C287" s="20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03"/>
      <c r="B288" s="203"/>
      <c r="C288" s="20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03"/>
      <c r="B289" s="203"/>
      <c r="C289" s="20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03"/>
      <c r="B290" s="203"/>
      <c r="C290" s="20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03"/>
      <c r="B291" s="203"/>
      <c r="C291" s="20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03"/>
      <c r="B292" s="203"/>
      <c r="C292" s="20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03"/>
      <c r="B293" s="203"/>
      <c r="C293" s="20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03"/>
      <c r="B294" s="203"/>
      <c r="C294" s="20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03"/>
      <c r="B295" s="203"/>
      <c r="C295" s="20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03"/>
      <c r="B296" s="203"/>
      <c r="C296" s="20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03"/>
      <c r="B297" s="203"/>
      <c r="C297" s="20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03"/>
      <c r="B298" s="203"/>
      <c r="C298" s="20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03"/>
      <c r="B299" s="203"/>
      <c r="C299" s="20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03"/>
      <c r="B300" s="203"/>
      <c r="C300" s="20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03"/>
      <c r="B301" s="203"/>
      <c r="C301" s="20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03"/>
      <c r="B302" s="203"/>
      <c r="C302" s="20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03"/>
      <c r="B303" s="203"/>
      <c r="C303" s="20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03"/>
      <c r="B304" s="203"/>
      <c r="C304" s="20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03"/>
      <c r="B305" s="203"/>
      <c r="C305" s="20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03"/>
      <c r="B306" s="203"/>
      <c r="C306" s="20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03"/>
      <c r="B307" s="203"/>
      <c r="C307" s="20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03"/>
      <c r="B308" s="203"/>
      <c r="C308" s="20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03"/>
      <c r="B309" s="203"/>
      <c r="C309" s="20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03"/>
      <c r="B310" s="203"/>
      <c r="C310" s="20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03"/>
      <c r="B311" s="203"/>
      <c r="C311" s="20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03"/>
      <c r="B312" s="203"/>
      <c r="C312" s="20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03"/>
      <c r="B313" s="203"/>
      <c r="C313" s="20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03"/>
      <c r="B314" s="203"/>
      <c r="C314" s="20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03"/>
      <c r="B315" s="203"/>
      <c r="C315" s="20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03"/>
      <c r="B316" s="203"/>
      <c r="C316" s="20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03"/>
      <c r="B317" s="203"/>
      <c r="C317" s="20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03"/>
      <c r="B318" s="203"/>
      <c r="C318" s="20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03"/>
      <c r="B319" s="203"/>
      <c r="C319" s="20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03"/>
      <c r="B320" s="203"/>
      <c r="C320" s="20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03"/>
      <c r="B321" s="203"/>
      <c r="C321" s="20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03"/>
      <c r="B322" s="203"/>
      <c r="C322" s="20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03"/>
      <c r="B323" s="203"/>
      <c r="C323" s="20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03"/>
      <c r="B324" s="203"/>
      <c r="C324" s="20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03"/>
      <c r="B325" s="203"/>
      <c r="C325" s="20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03"/>
      <c r="B326" s="203"/>
      <c r="C326" s="20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03"/>
      <c r="B327" s="203"/>
      <c r="C327" s="20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03"/>
      <c r="B328" s="203"/>
      <c r="C328" s="20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03"/>
      <c r="B329" s="203"/>
      <c r="C329" s="20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03"/>
      <c r="B330" s="203"/>
      <c r="C330" s="20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03"/>
      <c r="B331" s="203"/>
      <c r="C331" s="20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03"/>
      <c r="B332" s="203"/>
      <c r="C332" s="20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03"/>
      <c r="B333" s="203"/>
      <c r="C333" s="20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03"/>
      <c r="B334" s="203"/>
      <c r="C334" s="20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03"/>
      <c r="B335" s="203"/>
      <c r="C335" s="20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03"/>
      <c r="B336" s="203"/>
      <c r="C336" s="20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03"/>
      <c r="B337" s="203"/>
      <c r="C337" s="20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03"/>
      <c r="B338" s="203"/>
      <c r="C338" s="20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O22" sqref="O22:O2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36" style="17" bestFit="1" customWidth="1"/>
    <col min="49" max="16384" width="9.140625" style="17"/>
  </cols>
  <sheetData>
    <row r="1" spans="1:48" ht="18.75" x14ac:dyDescent="0.25">
      <c r="AV1" s="39" t="s">
        <v>68</v>
      </c>
    </row>
    <row r="2" spans="1:48" ht="18.75" x14ac:dyDescent="0.3">
      <c r="AV2" s="13" t="s">
        <v>10</v>
      </c>
    </row>
    <row r="3" spans="1:48" ht="18.75" x14ac:dyDescent="0.3">
      <c r="AV3" s="13" t="s">
        <v>67</v>
      </c>
    </row>
    <row r="4" spans="1:48" ht="18.75" x14ac:dyDescent="0.3">
      <c r="AV4" s="13"/>
    </row>
    <row r="5" spans="1:48" ht="18.75" customHeight="1" x14ac:dyDescent="0.25">
      <c r="A5" s="315" t="str">
        <f>'1. паспорт местоположение'!A5:C5</f>
        <v>Год раскрытия информации: 2020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3"/>
    </row>
    <row r="7" spans="1:48" ht="18.75" x14ac:dyDescent="0.25">
      <c r="A7" s="319" t="s">
        <v>9</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tr">
        <f>'1. паспорт местоположение'!A9:C9</f>
        <v>Акционерное общество "НГТ-Энергия"</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8</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tr">
        <f>'1. паспорт местоположение'!A12:C12</f>
        <v>J_3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7</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ht="15.75" x14ac:dyDescent="0.25">
      <c r="A15" s="320" t="str">
        <f>'1. паспорт местоположение'!A15:C15</f>
        <v>Приобретение мобильной ДЭС мощностью 200 кВт, Горячеключевской район, пос. Транспортный</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6</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s="22" customFormat="1"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s="22" customFormat="1" x14ac:dyDescent="0.25">
      <c r="A21" s="396" t="s">
        <v>432</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s="22" customFormat="1" ht="58.5" customHeight="1" x14ac:dyDescent="0.25">
      <c r="A22" s="397" t="s">
        <v>52</v>
      </c>
      <c r="B22" s="400" t="s">
        <v>24</v>
      </c>
      <c r="C22" s="397" t="s">
        <v>51</v>
      </c>
      <c r="D22" s="397" t="s">
        <v>50</v>
      </c>
      <c r="E22" s="403" t="s">
        <v>443</v>
      </c>
      <c r="F22" s="404"/>
      <c r="G22" s="404"/>
      <c r="H22" s="404"/>
      <c r="I22" s="404"/>
      <c r="J22" s="404"/>
      <c r="K22" s="404"/>
      <c r="L22" s="405"/>
      <c r="M22" s="397" t="s">
        <v>49</v>
      </c>
      <c r="N22" s="397" t="s">
        <v>48</v>
      </c>
      <c r="O22" s="397" t="s">
        <v>47</v>
      </c>
      <c r="P22" s="406" t="s">
        <v>225</v>
      </c>
      <c r="Q22" s="406" t="s">
        <v>46</v>
      </c>
      <c r="R22" s="406" t="s">
        <v>45</v>
      </c>
      <c r="S22" s="406" t="s">
        <v>44</v>
      </c>
      <c r="T22" s="406"/>
      <c r="U22" s="407" t="s">
        <v>43</v>
      </c>
      <c r="V22" s="407" t="s">
        <v>42</v>
      </c>
      <c r="W22" s="406" t="s">
        <v>41</v>
      </c>
      <c r="X22" s="406" t="s">
        <v>40</v>
      </c>
      <c r="Y22" s="406" t="s">
        <v>39</v>
      </c>
      <c r="Z22" s="420" t="s">
        <v>38</v>
      </c>
      <c r="AA22" s="406" t="s">
        <v>37</v>
      </c>
      <c r="AB22" s="406" t="s">
        <v>36</v>
      </c>
      <c r="AC22" s="406" t="s">
        <v>35</v>
      </c>
      <c r="AD22" s="406" t="s">
        <v>34</v>
      </c>
      <c r="AE22" s="406" t="s">
        <v>33</v>
      </c>
      <c r="AF22" s="406" t="s">
        <v>32</v>
      </c>
      <c r="AG22" s="406"/>
      <c r="AH22" s="406"/>
      <c r="AI22" s="406"/>
      <c r="AJ22" s="406"/>
      <c r="AK22" s="406"/>
      <c r="AL22" s="406" t="s">
        <v>31</v>
      </c>
      <c r="AM22" s="406"/>
      <c r="AN22" s="406"/>
      <c r="AO22" s="406"/>
      <c r="AP22" s="406" t="s">
        <v>30</v>
      </c>
      <c r="AQ22" s="406"/>
      <c r="AR22" s="406" t="s">
        <v>29</v>
      </c>
      <c r="AS22" s="406" t="s">
        <v>28</v>
      </c>
      <c r="AT22" s="406" t="s">
        <v>27</v>
      </c>
      <c r="AU22" s="406" t="s">
        <v>26</v>
      </c>
      <c r="AV22" s="410" t="s">
        <v>25</v>
      </c>
    </row>
    <row r="23" spans="1:48" s="22" customFormat="1" ht="64.5" customHeight="1" x14ac:dyDescent="0.25">
      <c r="A23" s="398"/>
      <c r="B23" s="401"/>
      <c r="C23" s="398"/>
      <c r="D23" s="398"/>
      <c r="E23" s="412" t="s">
        <v>23</v>
      </c>
      <c r="F23" s="414" t="s">
        <v>114</v>
      </c>
      <c r="G23" s="414" t="s">
        <v>113</v>
      </c>
      <c r="H23" s="414" t="s">
        <v>112</v>
      </c>
      <c r="I23" s="418" t="s">
        <v>364</v>
      </c>
      <c r="J23" s="418" t="s">
        <v>365</v>
      </c>
      <c r="K23" s="418" t="s">
        <v>366</v>
      </c>
      <c r="L23" s="414" t="s">
        <v>79</v>
      </c>
      <c r="M23" s="398"/>
      <c r="N23" s="398"/>
      <c r="O23" s="398"/>
      <c r="P23" s="406"/>
      <c r="Q23" s="406"/>
      <c r="R23" s="406"/>
      <c r="S23" s="416" t="s">
        <v>2</v>
      </c>
      <c r="T23" s="416" t="s">
        <v>11</v>
      </c>
      <c r="U23" s="407"/>
      <c r="V23" s="407"/>
      <c r="W23" s="406"/>
      <c r="X23" s="406"/>
      <c r="Y23" s="406"/>
      <c r="Z23" s="406"/>
      <c r="AA23" s="406"/>
      <c r="AB23" s="406"/>
      <c r="AC23" s="406"/>
      <c r="AD23" s="406"/>
      <c r="AE23" s="406"/>
      <c r="AF23" s="406" t="s">
        <v>22</v>
      </c>
      <c r="AG23" s="406"/>
      <c r="AH23" s="406" t="s">
        <v>21</v>
      </c>
      <c r="AI23" s="406"/>
      <c r="AJ23" s="397" t="s">
        <v>20</v>
      </c>
      <c r="AK23" s="397" t="s">
        <v>19</v>
      </c>
      <c r="AL23" s="397" t="s">
        <v>18</v>
      </c>
      <c r="AM23" s="397" t="s">
        <v>17</v>
      </c>
      <c r="AN23" s="397" t="s">
        <v>16</v>
      </c>
      <c r="AO23" s="397" t="s">
        <v>15</v>
      </c>
      <c r="AP23" s="397" t="s">
        <v>14</v>
      </c>
      <c r="AQ23" s="408" t="s">
        <v>11</v>
      </c>
      <c r="AR23" s="406"/>
      <c r="AS23" s="406"/>
      <c r="AT23" s="406"/>
      <c r="AU23" s="406"/>
      <c r="AV23" s="411"/>
    </row>
    <row r="24" spans="1:48" s="22" customFormat="1" ht="96.75" customHeight="1" x14ac:dyDescent="0.25">
      <c r="A24" s="399"/>
      <c r="B24" s="402"/>
      <c r="C24" s="399"/>
      <c r="D24" s="399"/>
      <c r="E24" s="413"/>
      <c r="F24" s="415"/>
      <c r="G24" s="415"/>
      <c r="H24" s="415"/>
      <c r="I24" s="419"/>
      <c r="J24" s="419"/>
      <c r="K24" s="419"/>
      <c r="L24" s="415"/>
      <c r="M24" s="399"/>
      <c r="N24" s="399"/>
      <c r="O24" s="399"/>
      <c r="P24" s="406"/>
      <c r="Q24" s="406"/>
      <c r="R24" s="406"/>
      <c r="S24" s="417"/>
      <c r="T24" s="417"/>
      <c r="U24" s="407"/>
      <c r="V24" s="407"/>
      <c r="W24" s="406"/>
      <c r="X24" s="406"/>
      <c r="Y24" s="406"/>
      <c r="Z24" s="406"/>
      <c r="AA24" s="406"/>
      <c r="AB24" s="406"/>
      <c r="AC24" s="406"/>
      <c r="AD24" s="406"/>
      <c r="AE24" s="406"/>
      <c r="AF24" s="140" t="s">
        <v>13</v>
      </c>
      <c r="AG24" s="140" t="s">
        <v>12</v>
      </c>
      <c r="AH24" s="141" t="s">
        <v>2</v>
      </c>
      <c r="AI24" s="141" t="s">
        <v>11</v>
      </c>
      <c r="AJ24" s="399"/>
      <c r="AK24" s="399"/>
      <c r="AL24" s="399"/>
      <c r="AM24" s="399"/>
      <c r="AN24" s="399"/>
      <c r="AO24" s="399"/>
      <c r="AP24" s="399"/>
      <c r="AQ24" s="409"/>
      <c r="AR24" s="406"/>
      <c r="AS24" s="406"/>
      <c r="AT24" s="406"/>
      <c r="AU24" s="406"/>
      <c r="AV24" s="411"/>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v>1</v>
      </c>
      <c r="B26" s="169" t="s">
        <v>314</v>
      </c>
      <c r="C26" s="169" t="s">
        <v>314</v>
      </c>
      <c r="D26" s="169" t="s">
        <v>314</v>
      </c>
      <c r="E26" s="169" t="s">
        <v>314</v>
      </c>
      <c r="F26" s="169" t="s">
        <v>314</v>
      </c>
      <c r="G26" s="169" t="s">
        <v>314</v>
      </c>
      <c r="H26" s="169" t="s">
        <v>314</v>
      </c>
      <c r="I26" s="169" t="s">
        <v>314</v>
      </c>
      <c r="J26" s="169" t="s">
        <v>314</v>
      </c>
      <c r="K26" s="169" t="s">
        <v>314</v>
      </c>
      <c r="L26" s="169" t="s">
        <v>314</v>
      </c>
      <c r="M26" s="169" t="s">
        <v>314</v>
      </c>
      <c r="N26" s="19" t="s">
        <v>314</v>
      </c>
      <c r="O26" s="19" t="s">
        <v>314</v>
      </c>
      <c r="P26" s="19" t="s">
        <v>314</v>
      </c>
      <c r="Q26" s="19" t="s">
        <v>314</v>
      </c>
      <c r="R26" s="19" t="s">
        <v>314</v>
      </c>
      <c r="S26" s="19" t="s">
        <v>314</v>
      </c>
      <c r="T26" s="19" t="s">
        <v>314</v>
      </c>
      <c r="U26" s="19" t="s">
        <v>314</v>
      </c>
      <c r="V26" s="19" t="s">
        <v>314</v>
      </c>
      <c r="W26" s="19" t="s">
        <v>314</v>
      </c>
      <c r="X26" s="19" t="s">
        <v>314</v>
      </c>
      <c r="Y26" s="19" t="s">
        <v>314</v>
      </c>
      <c r="Z26" s="19" t="s">
        <v>314</v>
      </c>
      <c r="AA26" s="19" t="s">
        <v>314</v>
      </c>
      <c r="AB26" s="19" t="s">
        <v>314</v>
      </c>
      <c r="AC26" s="19" t="s">
        <v>314</v>
      </c>
      <c r="AD26" s="19" t="s">
        <v>314</v>
      </c>
      <c r="AE26" s="19" t="s">
        <v>314</v>
      </c>
      <c r="AF26" s="19" t="s">
        <v>314</v>
      </c>
      <c r="AG26" s="19" t="s">
        <v>314</v>
      </c>
      <c r="AH26" s="19" t="s">
        <v>314</v>
      </c>
      <c r="AI26" s="19" t="s">
        <v>314</v>
      </c>
      <c r="AJ26" s="19" t="s">
        <v>314</v>
      </c>
      <c r="AK26" s="19" t="s">
        <v>314</v>
      </c>
      <c r="AL26" s="19" t="s">
        <v>314</v>
      </c>
      <c r="AM26" s="19" t="s">
        <v>314</v>
      </c>
      <c r="AN26" s="19" t="s">
        <v>314</v>
      </c>
      <c r="AO26" s="19" t="s">
        <v>314</v>
      </c>
      <c r="AP26" s="19" t="s">
        <v>314</v>
      </c>
      <c r="AQ26" s="19" t="s">
        <v>314</v>
      </c>
      <c r="AR26" s="19" t="s">
        <v>314</v>
      </c>
      <c r="AS26" s="19" t="s">
        <v>314</v>
      </c>
      <c r="AT26" s="19" t="s">
        <v>314</v>
      </c>
      <c r="AU26" s="19" t="s">
        <v>314</v>
      </c>
      <c r="AV26" s="19" t="s">
        <v>461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7" zoomScaleNormal="90" zoomScaleSheetLayoutView="100" workbookViewId="0">
      <selection activeCell="B69" sqref="B69"/>
    </sheetView>
  </sheetViews>
  <sheetFormatPr defaultRowHeight="15.75" x14ac:dyDescent="0.25"/>
  <cols>
    <col min="1" max="2" width="66.140625" style="110" customWidth="1"/>
    <col min="3" max="256" width="9.140625" style="111"/>
    <col min="257" max="258" width="66.140625" style="111" customWidth="1"/>
    <col min="259" max="512" width="9.140625" style="111"/>
    <col min="513" max="514" width="66.140625" style="111" customWidth="1"/>
    <col min="515" max="768" width="9.140625" style="111"/>
    <col min="769" max="770" width="66.140625" style="111" customWidth="1"/>
    <col min="771" max="1024" width="9.140625" style="111"/>
    <col min="1025" max="1026" width="66.140625" style="111" customWidth="1"/>
    <col min="1027" max="1280" width="9.140625" style="111"/>
    <col min="1281" max="1282" width="66.140625" style="111" customWidth="1"/>
    <col min="1283" max="1536" width="9.140625" style="111"/>
    <col min="1537" max="1538" width="66.140625" style="111" customWidth="1"/>
    <col min="1539" max="1792" width="9.140625" style="111"/>
    <col min="1793" max="1794" width="66.140625" style="111" customWidth="1"/>
    <col min="1795" max="2048" width="9.140625" style="111"/>
    <col min="2049" max="2050" width="66.140625" style="111" customWidth="1"/>
    <col min="2051" max="2304" width="9.140625" style="111"/>
    <col min="2305" max="2306" width="66.140625" style="111" customWidth="1"/>
    <col min="2307" max="2560" width="9.140625" style="111"/>
    <col min="2561" max="2562" width="66.140625" style="111" customWidth="1"/>
    <col min="2563" max="2816" width="9.140625" style="111"/>
    <col min="2817" max="2818" width="66.140625" style="111" customWidth="1"/>
    <col min="2819" max="3072" width="9.140625" style="111"/>
    <col min="3073" max="3074" width="66.140625" style="111" customWidth="1"/>
    <col min="3075" max="3328" width="9.140625" style="111"/>
    <col min="3329" max="3330" width="66.140625" style="111" customWidth="1"/>
    <col min="3331" max="3584" width="9.140625" style="111"/>
    <col min="3585" max="3586" width="66.140625" style="111" customWidth="1"/>
    <col min="3587" max="3840" width="9.140625" style="111"/>
    <col min="3841" max="3842" width="66.140625" style="111" customWidth="1"/>
    <col min="3843" max="4096" width="9.140625" style="111"/>
    <col min="4097" max="4098" width="66.140625" style="111" customWidth="1"/>
    <col min="4099" max="4352" width="9.140625" style="111"/>
    <col min="4353" max="4354" width="66.140625" style="111" customWidth="1"/>
    <col min="4355" max="4608" width="9.140625" style="111"/>
    <col min="4609" max="4610" width="66.140625" style="111" customWidth="1"/>
    <col min="4611" max="4864" width="9.140625" style="111"/>
    <col min="4865" max="4866" width="66.140625" style="111" customWidth="1"/>
    <col min="4867" max="5120" width="9.140625" style="111"/>
    <col min="5121" max="5122" width="66.140625" style="111" customWidth="1"/>
    <col min="5123" max="5376" width="9.140625" style="111"/>
    <col min="5377" max="5378" width="66.140625" style="111" customWidth="1"/>
    <col min="5379" max="5632" width="9.140625" style="111"/>
    <col min="5633" max="5634" width="66.140625" style="111" customWidth="1"/>
    <col min="5635" max="5888" width="9.140625" style="111"/>
    <col min="5889" max="5890" width="66.140625" style="111" customWidth="1"/>
    <col min="5891" max="6144" width="9.140625" style="111"/>
    <col min="6145" max="6146" width="66.140625" style="111" customWidth="1"/>
    <col min="6147" max="6400" width="9.140625" style="111"/>
    <col min="6401" max="6402" width="66.140625" style="111" customWidth="1"/>
    <col min="6403" max="6656" width="9.140625" style="111"/>
    <col min="6657" max="6658" width="66.140625" style="111" customWidth="1"/>
    <col min="6659" max="6912" width="9.140625" style="111"/>
    <col min="6913" max="6914" width="66.140625" style="111" customWidth="1"/>
    <col min="6915" max="7168" width="9.140625" style="111"/>
    <col min="7169" max="7170" width="66.140625" style="111" customWidth="1"/>
    <col min="7171" max="7424" width="9.140625" style="111"/>
    <col min="7425" max="7426" width="66.140625" style="111" customWidth="1"/>
    <col min="7427" max="7680" width="9.140625" style="111"/>
    <col min="7681" max="7682" width="66.140625" style="111" customWidth="1"/>
    <col min="7683" max="7936" width="9.140625" style="111"/>
    <col min="7937" max="7938" width="66.140625" style="111" customWidth="1"/>
    <col min="7939" max="8192" width="9.140625" style="111"/>
    <col min="8193" max="8194" width="66.140625" style="111" customWidth="1"/>
    <col min="8195" max="8448" width="9.140625" style="111"/>
    <col min="8449" max="8450" width="66.140625" style="111" customWidth="1"/>
    <col min="8451" max="8704" width="9.140625" style="111"/>
    <col min="8705" max="8706" width="66.140625" style="111" customWidth="1"/>
    <col min="8707" max="8960" width="9.140625" style="111"/>
    <col min="8961" max="8962" width="66.140625" style="111" customWidth="1"/>
    <col min="8963" max="9216" width="9.140625" style="111"/>
    <col min="9217" max="9218" width="66.140625" style="111" customWidth="1"/>
    <col min="9219" max="9472" width="9.140625" style="111"/>
    <col min="9473" max="9474" width="66.140625" style="111" customWidth="1"/>
    <col min="9475" max="9728" width="9.140625" style="111"/>
    <col min="9729" max="9730" width="66.140625" style="111" customWidth="1"/>
    <col min="9731" max="9984" width="9.140625" style="111"/>
    <col min="9985" max="9986" width="66.140625" style="111" customWidth="1"/>
    <col min="9987" max="10240" width="9.140625" style="111"/>
    <col min="10241" max="10242" width="66.140625" style="111" customWidth="1"/>
    <col min="10243" max="10496" width="9.140625" style="111"/>
    <col min="10497" max="10498" width="66.140625" style="111" customWidth="1"/>
    <col min="10499" max="10752" width="9.140625" style="111"/>
    <col min="10753" max="10754" width="66.140625" style="111" customWidth="1"/>
    <col min="10755" max="11008" width="9.140625" style="111"/>
    <col min="11009" max="11010" width="66.140625" style="111" customWidth="1"/>
    <col min="11011" max="11264" width="9.140625" style="111"/>
    <col min="11265" max="11266" width="66.140625" style="111" customWidth="1"/>
    <col min="11267" max="11520" width="9.140625" style="111"/>
    <col min="11521" max="11522" width="66.140625" style="111" customWidth="1"/>
    <col min="11523" max="11776" width="9.140625" style="111"/>
    <col min="11777" max="11778" width="66.140625" style="111" customWidth="1"/>
    <col min="11779" max="12032" width="9.140625" style="111"/>
    <col min="12033" max="12034" width="66.140625" style="111" customWidth="1"/>
    <col min="12035" max="12288" width="9.140625" style="111"/>
    <col min="12289" max="12290" width="66.140625" style="111" customWidth="1"/>
    <col min="12291" max="12544" width="9.140625" style="111"/>
    <col min="12545" max="12546" width="66.140625" style="111" customWidth="1"/>
    <col min="12547" max="12800" width="9.140625" style="111"/>
    <col min="12801" max="12802" width="66.140625" style="111" customWidth="1"/>
    <col min="12803" max="13056" width="9.140625" style="111"/>
    <col min="13057" max="13058" width="66.140625" style="111" customWidth="1"/>
    <col min="13059" max="13312" width="9.140625" style="111"/>
    <col min="13313" max="13314" width="66.140625" style="111" customWidth="1"/>
    <col min="13315" max="13568" width="9.140625" style="111"/>
    <col min="13569" max="13570" width="66.140625" style="111" customWidth="1"/>
    <col min="13571" max="13824" width="9.140625" style="111"/>
    <col min="13825" max="13826" width="66.140625" style="111" customWidth="1"/>
    <col min="13827" max="14080" width="9.140625" style="111"/>
    <col min="14081" max="14082" width="66.140625" style="111" customWidth="1"/>
    <col min="14083" max="14336" width="9.140625" style="111"/>
    <col min="14337" max="14338" width="66.140625" style="111" customWidth="1"/>
    <col min="14339" max="14592" width="9.140625" style="111"/>
    <col min="14593" max="14594" width="66.140625" style="111" customWidth="1"/>
    <col min="14595" max="14848" width="9.140625" style="111"/>
    <col min="14849" max="14850" width="66.140625" style="111" customWidth="1"/>
    <col min="14851" max="15104" width="9.140625" style="111"/>
    <col min="15105" max="15106" width="66.140625" style="111" customWidth="1"/>
    <col min="15107" max="15360" width="9.140625" style="111"/>
    <col min="15361" max="15362" width="66.140625" style="111" customWidth="1"/>
    <col min="15363" max="15616" width="9.140625" style="111"/>
    <col min="15617" max="15618" width="66.140625" style="111" customWidth="1"/>
    <col min="15619" max="15872" width="9.140625" style="111"/>
    <col min="15873" max="15874" width="66.140625" style="111" customWidth="1"/>
    <col min="15875" max="16128" width="9.140625" style="111"/>
    <col min="16129" max="16130" width="66.140625" style="111" customWidth="1"/>
    <col min="16131" max="16384" width="9.140625" style="111"/>
  </cols>
  <sheetData>
    <row r="1" spans="1:8" ht="18.75" x14ac:dyDescent="0.25">
      <c r="B1" s="39" t="s">
        <v>68</v>
      </c>
    </row>
    <row r="2" spans="1:8" ht="18.75" x14ac:dyDescent="0.3">
      <c r="B2" s="13" t="s">
        <v>10</v>
      </c>
    </row>
    <row r="3" spans="1:8" ht="18.75" x14ac:dyDescent="0.3">
      <c r="B3" s="13" t="s">
        <v>451</v>
      </c>
    </row>
    <row r="4" spans="1:8" x14ac:dyDescent="0.25">
      <c r="B4" s="43"/>
    </row>
    <row r="5" spans="1:8" ht="18.75" x14ac:dyDescent="0.3">
      <c r="A5" s="421" t="str">
        <f>'1. паспорт местоположение'!A5:C5</f>
        <v>Год раскрытия информации: 2020 год</v>
      </c>
      <c r="B5" s="421"/>
      <c r="C5" s="84"/>
      <c r="D5" s="84"/>
      <c r="E5" s="84"/>
      <c r="F5" s="84"/>
      <c r="G5" s="84"/>
      <c r="H5" s="84"/>
    </row>
    <row r="6" spans="1:8" ht="18.75" x14ac:dyDescent="0.3">
      <c r="A6" s="145"/>
      <c r="B6" s="145"/>
      <c r="C6" s="145"/>
      <c r="D6" s="145"/>
      <c r="E6" s="145"/>
      <c r="F6" s="145"/>
      <c r="G6" s="145"/>
      <c r="H6" s="145"/>
    </row>
    <row r="7" spans="1:8" ht="18.75" x14ac:dyDescent="0.25">
      <c r="A7" s="319" t="s">
        <v>9</v>
      </c>
      <c r="B7" s="319"/>
      <c r="C7" s="144"/>
      <c r="D7" s="144"/>
      <c r="E7" s="144"/>
      <c r="F7" s="144"/>
      <c r="G7" s="144"/>
      <c r="H7" s="144"/>
    </row>
    <row r="8" spans="1:8" ht="18.75" x14ac:dyDescent="0.25">
      <c r="A8" s="144"/>
      <c r="B8" s="144"/>
      <c r="C8" s="144"/>
      <c r="D8" s="144"/>
      <c r="E8" s="144"/>
      <c r="F8" s="144"/>
      <c r="G8" s="144"/>
      <c r="H8" s="144"/>
    </row>
    <row r="9" spans="1:8" x14ac:dyDescent="0.25">
      <c r="A9" s="320" t="str">
        <f>'1. паспорт местоположение'!A9:C9</f>
        <v>Акционерное общество "НГТ-Энергия"</v>
      </c>
      <c r="B9" s="320"/>
      <c r="C9" s="142"/>
      <c r="D9" s="142"/>
      <c r="E9" s="142"/>
      <c r="F9" s="142"/>
      <c r="G9" s="142"/>
      <c r="H9" s="142"/>
    </row>
    <row r="10" spans="1:8" x14ac:dyDescent="0.25">
      <c r="A10" s="316" t="s">
        <v>8</v>
      </c>
      <c r="B10" s="316"/>
      <c r="C10" s="143"/>
      <c r="D10" s="143"/>
      <c r="E10" s="143"/>
      <c r="F10" s="143"/>
      <c r="G10" s="143"/>
      <c r="H10" s="143"/>
    </row>
    <row r="11" spans="1:8" ht="18.75" x14ac:dyDescent="0.25">
      <c r="A11" s="144"/>
      <c r="B11" s="144"/>
      <c r="C11" s="144"/>
      <c r="D11" s="144"/>
      <c r="E11" s="144"/>
      <c r="F11" s="144"/>
      <c r="G11" s="144"/>
      <c r="H11" s="144"/>
    </row>
    <row r="12" spans="1:8" ht="24" customHeight="1" x14ac:dyDescent="0.25">
      <c r="A12" s="320" t="str">
        <f>'1. паспорт местоположение'!A12:C12</f>
        <v>J_3</v>
      </c>
      <c r="B12" s="320"/>
      <c r="C12" s="142"/>
      <c r="D12" s="142"/>
      <c r="E12" s="142"/>
      <c r="F12" s="142"/>
      <c r="G12" s="142"/>
      <c r="H12" s="142"/>
    </row>
    <row r="13" spans="1:8" x14ac:dyDescent="0.25">
      <c r="A13" s="316" t="s">
        <v>7</v>
      </c>
      <c r="B13" s="316"/>
      <c r="C13" s="143"/>
      <c r="D13" s="143"/>
      <c r="E13" s="143"/>
      <c r="F13" s="143"/>
      <c r="G13" s="143"/>
      <c r="H13" s="143"/>
    </row>
    <row r="14" spans="1:8" ht="18.75" x14ac:dyDescent="0.25">
      <c r="A14" s="9"/>
      <c r="B14" s="9"/>
      <c r="C14" s="9"/>
      <c r="D14" s="9"/>
      <c r="E14" s="9"/>
      <c r="F14" s="9"/>
      <c r="G14" s="9"/>
      <c r="H14" s="9"/>
    </row>
    <row r="15" spans="1:8" x14ac:dyDescent="0.25">
      <c r="A15" s="320" t="str">
        <f>'1. паспорт местоположение'!A15:C15</f>
        <v>Приобретение мобильной ДЭС мощностью 200 кВт, Горячеключевской район, пос. Транспортный</v>
      </c>
      <c r="B15" s="320"/>
      <c r="C15" s="142"/>
      <c r="D15" s="142"/>
      <c r="E15" s="142"/>
      <c r="F15" s="142"/>
      <c r="G15" s="142"/>
      <c r="H15" s="142"/>
    </row>
    <row r="16" spans="1:8" x14ac:dyDescent="0.25">
      <c r="A16" s="316" t="s">
        <v>6</v>
      </c>
      <c r="B16" s="316"/>
      <c r="C16" s="143"/>
      <c r="D16" s="143"/>
      <c r="E16" s="143"/>
      <c r="F16" s="143"/>
      <c r="G16" s="143"/>
      <c r="H16" s="143"/>
    </row>
    <row r="17" spans="1:2" x14ac:dyDescent="0.25">
      <c r="B17" s="112"/>
    </row>
    <row r="18" spans="1:2" ht="24.75" customHeight="1" x14ac:dyDescent="0.25">
      <c r="A18" s="425" t="s">
        <v>433</v>
      </c>
      <c r="B18" s="426"/>
    </row>
    <row r="19" spans="1:2" x14ac:dyDescent="0.25">
      <c r="B19" s="43"/>
    </row>
    <row r="20" spans="1:2" ht="16.5" thickBot="1" x14ac:dyDescent="0.3">
      <c r="B20" s="113"/>
    </row>
    <row r="21" spans="1:2" ht="30.75" thickBot="1" x14ac:dyDescent="0.3">
      <c r="A21" s="114" t="s">
        <v>315</v>
      </c>
      <c r="B21" s="193" t="s">
        <v>511</v>
      </c>
    </row>
    <row r="22" spans="1:2" ht="16.5" thickBot="1" x14ac:dyDescent="0.3">
      <c r="A22" s="114" t="s">
        <v>316</v>
      </c>
      <c r="B22" s="115" t="s">
        <v>452</v>
      </c>
    </row>
    <row r="23" spans="1:2" ht="16.5" thickBot="1" x14ac:dyDescent="0.3">
      <c r="A23" s="114" t="s">
        <v>288</v>
      </c>
      <c r="B23" s="116" t="s">
        <v>519</v>
      </c>
    </row>
    <row r="24" spans="1:2" ht="16.5" thickBot="1" x14ac:dyDescent="0.3">
      <c r="A24" s="114" t="s">
        <v>317</v>
      </c>
      <c r="B24" s="116" t="s">
        <v>512</v>
      </c>
    </row>
    <row r="25" spans="1:2" ht="16.5" thickBot="1" x14ac:dyDescent="0.3">
      <c r="A25" s="117" t="s">
        <v>318</v>
      </c>
      <c r="B25" s="115">
        <v>2020</v>
      </c>
    </row>
    <row r="26" spans="1:2" ht="16.5" thickBot="1" x14ac:dyDescent="0.3">
      <c r="A26" s="118" t="s">
        <v>319</v>
      </c>
      <c r="B26" s="119" t="s">
        <v>516</v>
      </c>
    </row>
    <row r="27" spans="1:2" ht="29.25" thickBot="1" x14ac:dyDescent="0.3">
      <c r="A27" s="126" t="s">
        <v>462</v>
      </c>
      <c r="B27" s="205">
        <f>'1. паспорт местоположение'!C48</f>
        <v>2.64</v>
      </c>
    </row>
    <row r="28" spans="1:2" ht="16.5" thickBot="1" x14ac:dyDescent="0.3">
      <c r="A28" s="121" t="s">
        <v>320</v>
      </c>
      <c r="B28" s="121" t="s">
        <v>520</v>
      </c>
    </row>
    <row r="29" spans="1:2" ht="29.25" thickBot="1" x14ac:dyDescent="0.3">
      <c r="A29" s="127" t="s">
        <v>321</v>
      </c>
      <c r="B29" s="121" t="s">
        <v>512</v>
      </c>
    </row>
    <row r="30" spans="1:2" ht="29.25" thickBot="1" x14ac:dyDescent="0.3">
      <c r="A30" s="127" t="s">
        <v>322</v>
      </c>
      <c r="B30" s="121" t="s">
        <v>512</v>
      </c>
    </row>
    <row r="31" spans="1:2" ht="16.5" thickBot="1" x14ac:dyDescent="0.3">
      <c r="A31" s="121" t="s">
        <v>323</v>
      </c>
      <c r="B31" s="121"/>
    </row>
    <row r="32" spans="1:2" ht="29.25" thickBot="1" x14ac:dyDescent="0.3">
      <c r="A32" s="127" t="s">
        <v>324</v>
      </c>
      <c r="B32" s="121" t="s">
        <v>512</v>
      </c>
    </row>
    <row r="33" spans="1:2" ht="16.5" thickBot="1" x14ac:dyDescent="0.3">
      <c r="A33" s="121" t="s">
        <v>325</v>
      </c>
      <c r="B33" s="121" t="s">
        <v>314</v>
      </c>
    </row>
    <row r="34" spans="1:2" ht="16.5" thickBot="1" x14ac:dyDescent="0.3">
      <c r="A34" s="121" t="s">
        <v>326</v>
      </c>
      <c r="B34" s="121" t="s">
        <v>314</v>
      </c>
    </row>
    <row r="35" spans="1:2" ht="16.5" thickBot="1" x14ac:dyDescent="0.3">
      <c r="A35" s="121" t="s">
        <v>327</v>
      </c>
      <c r="B35" s="121" t="s">
        <v>314</v>
      </c>
    </row>
    <row r="36" spans="1:2" ht="16.5" thickBot="1" x14ac:dyDescent="0.3">
      <c r="A36" s="121" t="s">
        <v>328</v>
      </c>
      <c r="B36" s="121" t="s">
        <v>314</v>
      </c>
    </row>
    <row r="37" spans="1:2" ht="29.25" thickBot="1" x14ac:dyDescent="0.3">
      <c r="A37" s="127" t="s">
        <v>329</v>
      </c>
      <c r="B37" s="121" t="s">
        <v>512</v>
      </c>
    </row>
    <row r="38" spans="1:2" ht="16.5" thickBot="1" x14ac:dyDescent="0.3">
      <c r="A38" s="121" t="s">
        <v>325</v>
      </c>
      <c r="B38" s="121" t="s">
        <v>314</v>
      </c>
    </row>
    <row r="39" spans="1:2" ht="16.5" thickBot="1" x14ac:dyDescent="0.3">
      <c r="A39" s="121" t="s">
        <v>326</v>
      </c>
      <c r="B39" s="121" t="s">
        <v>314</v>
      </c>
    </row>
    <row r="40" spans="1:2" ht="16.5" thickBot="1" x14ac:dyDescent="0.3">
      <c r="A40" s="121" t="s">
        <v>327</v>
      </c>
      <c r="B40" s="121" t="s">
        <v>314</v>
      </c>
    </row>
    <row r="41" spans="1:2" ht="16.5" thickBot="1" x14ac:dyDescent="0.3">
      <c r="A41" s="121" t="s">
        <v>328</v>
      </c>
      <c r="B41" s="121" t="s">
        <v>314</v>
      </c>
    </row>
    <row r="42" spans="1:2" ht="29.25" thickBot="1" x14ac:dyDescent="0.3">
      <c r="A42" s="127" t="s">
        <v>330</v>
      </c>
      <c r="B42" s="121" t="s">
        <v>512</v>
      </c>
    </row>
    <row r="43" spans="1:2" ht="16.5" thickBot="1" x14ac:dyDescent="0.3">
      <c r="A43" s="121" t="s">
        <v>325</v>
      </c>
      <c r="B43" s="121" t="s">
        <v>314</v>
      </c>
    </row>
    <row r="44" spans="1:2" ht="16.5" thickBot="1" x14ac:dyDescent="0.3">
      <c r="A44" s="121" t="s">
        <v>326</v>
      </c>
      <c r="B44" s="121" t="s">
        <v>314</v>
      </c>
    </row>
    <row r="45" spans="1:2" ht="16.5" thickBot="1" x14ac:dyDescent="0.3">
      <c r="A45" s="121" t="s">
        <v>327</v>
      </c>
      <c r="B45" s="121" t="s">
        <v>314</v>
      </c>
    </row>
    <row r="46" spans="1:2" ht="16.5" thickBot="1" x14ac:dyDescent="0.3">
      <c r="A46" s="121" t="s">
        <v>328</v>
      </c>
      <c r="B46" s="121" t="s">
        <v>314</v>
      </c>
    </row>
    <row r="47" spans="1:2" ht="29.25" thickBot="1" x14ac:dyDescent="0.3">
      <c r="A47" s="120" t="s">
        <v>331</v>
      </c>
      <c r="B47" s="128" t="s">
        <v>512</v>
      </c>
    </row>
    <row r="48" spans="1:2" ht="16.5" thickBot="1" x14ac:dyDescent="0.3">
      <c r="A48" s="122" t="s">
        <v>323</v>
      </c>
      <c r="B48" s="128" t="s">
        <v>314</v>
      </c>
    </row>
    <row r="49" spans="1:2" ht="16.5" thickBot="1" x14ac:dyDescent="0.3">
      <c r="A49" s="122" t="s">
        <v>332</v>
      </c>
      <c r="B49" s="128" t="s">
        <v>314</v>
      </c>
    </row>
    <row r="50" spans="1:2" ht="16.5" thickBot="1" x14ac:dyDescent="0.3">
      <c r="A50" s="122" t="s">
        <v>333</v>
      </c>
      <c r="B50" s="128" t="s">
        <v>314</v>
      </c>
    </row>
    <row r="51" spans="1:2" ht="16.5" thickBot="1" x14ac:dyDescent="0.3">
      <c r="A51" s="122" t="s">
        <v>334</v>
      </c>
      <c r="B51" s="128" t="s">
        <v>314</v>
      </c>
    </row>
    <row r="52" spans="1:2" ht="16.5" thickBot="1" x14ac:dyDescent="0.3">
      <c r="A52" s="117" t="s">
        <v>335</v>
      </c>
      <c r="B52" s="129" t="s">
        <v>512</v>
      </c>
    </row>
    <row r="53" spans="1:2" ht="16.5" thickBot="1" x14ac:dyDescent="0.3">
      <c r="A53" s="117" t="s">
        <v>336</v>
      </c>
      <c r="B53" s="310" t="s">
        <v>512</v>
      </c>
    </row>
    <row r="54" spans="1:2" ht="16.5" thickBot="1" x14ac:dyDescent="0.3">
      <c r="A54" s="117" t="s">
        <v>337</v>
      </c>
      <c r="B54" s="310" t="s">
        <v>512</v>
      </c>
    </row>
    <row r="55" spans="1:2" ht="16.5" thickBot="1" x14ac:dyDescent="0.3">
      <c r="A55" s="118" t="s">
        <v>338</v>
      </c>
      <c r="B55" s="311" t="s">
        <v>512</v>
      </c>
    </row>
    <row r="56" spans="1:2" x14ac:dyDescent="0.25">
      <c r="A56" s="120" t="s">
        <v>339</v>
      </c>
      <c r="B56" s="422" t="s">
        <v>512</v>
      </c>
    </row>
    <row r="57" spans="1:2" x14ac:dyDescent="0.25">
      <c r="A57" s="124" t="s">
        <v>340</v>
      </c>
      <c r="B57" s="423"/>
    </row>
    <row r="58" spans="1:2" x14ac:dyDescent="0.25">
      <c r="A58" s="124" t="s">
        <v>341</v>
      </c>
      <c r="B58" s="423"/>
    </row>
    <row r="59" spans="1:2" x14ac:dyDescent="0.25">
      <c r="A59" s="124" t="s">
        <v>342</v>
      </c>
      <c r="B59" s="423"/>
    </row>
    <row r="60" spans="1:2" x14ac:dyDescent="0.25">
      <c r="A60" s="124" t="s">
        <v>343</v>
      </c>
      <c r="B60" s="423"/>
    </row>
    <row r="61" spans="1:2" ht="16.5" thickBot="1" x14ac:dyDescent="0.3">
      <c r="A61" s="125" t="s">
        <v>344</v>
      </c>
      <c r="B61" s="424"/>
    </row>
    <row r="62" spans="1:2" ht="30.75" thickBot="1" x14ac:dyDescent="0.3">
      <c r="A62" s="122" t="s">
        <v>345</v>
      </c>
      <c r="B62" s="123" t="s">
        <v>314</v>
      </c>
    </row>
    <row r="63" spans="1:2" ht="29.25" thickBot="1" x14ac:dyDescent="0.3">
      <c r="A63" s="117" t="s">
        <v>346</v>
      </c>
      <c r="B63" s="123" t="s">
        <v>512</v>
      </c>
    </row>
    <row r="64" spans="1:2" ht="16.5" thickBot="1" x14ac:dyDescent="0.3">
      <c r="A64" s="122" t="s">
        <v>323</v>
      </c>
      <c r="B64" s="130" t="s">
        <v>314</v>
      </c>
    </row>
    <row r="65" spans="1:2" ht="16.5" thickBot="1" x14ac:dyDescent="0.3">
      <c r="A65" s="122" t="s">
        <v>347</v>
      </c>
      <c r="B65" s="123" t="s">
        <v>314</v>
      </c>
    </row>
    <row r="66" spans="1:2" ht="16.5" thickBot="1" x14ac:dyDescent="0.3">
      <c r="A66" s="122" t="s">
        <v>348</v>
      </c>
      <c r="B66" s="130" t="s">
        <v>314</v>
      </c>
    </row>
    <row r="67" spans="1:2" ht="30.75" thickBot="1" x14ac:dyDescent="0.3">
      <c r="A67" s="131" t="s">
        <v>349</v>
      </c>
      <c r="B67" s="146" t="str">
        <f>'3.3 паспорт описание'!C24</f>
        <v>Электростанция дизельная АД200-Т400-2PH с двигателем ЯМ3-7514 - 1 ед.</v>
      </c>
    </row>
    <row r="68" spans="1:2" ht="16.5" thickBot="1" x14ac:dyDescent="0.3">
      <c r="A68" s="117" t="s">
        <v>350</v>
      </c>
      <c r="B68" s="129"/>
    </row>
    <row r="69" spans="1:2" ht="16.5" thickBot="1" x14ac:dyDescent="0.3">
      <c r="A69" s="124" t="s">
        <v>351</v>
      </c>
      <c r="B69" s="132" t="s">
        <v>513</v>
      </c>
    </row>
    <row r="70" spans="1:2" ht="16.5" thickBot="1" x14ac:dyDescent="0.3">
      <c r="A70" s="124" t="s">
        <v>352</v>
      </c>
      <c r="B70" s="132" t="s">
        <v>314</v>
      </c>
    </row>
    <row r="71" spans="1:2" ht="16.5" thickBot="1" x14ac:dyDescent="0.3">
      <c r="A71" s="124" t="s">
        <v>353</v>
      </c>
      <c r="B71" s="132" t="s">
        <v>314</v>
      </c>
    </row>
    <row r="72" spans="1:2" ht="29.25" thickBot="1" x14ac:dyDescent="0.3">
      <c r="A72" s="131" t="s">
        <v>354</v>
      </c>
      <c r="B72" s="130" t="s">
        <v>517</v>
      </c>
    </row>
    <row r="73" spans="1:2" ht="28.5" x14ac:dyDescent="0.25">
      <c r="A73" s="120" t="s">
        <v>355</v>
      </c>
      <c r="B73" s="422" t="s">
        <v>518</v>
      </c>
    </row>
    <row r="74" spans="1:2" x14ac:dyDescent="0.25">
      <c r="A74" s="124" t="s">
        <v>356</v>
      </c>
      <c r="B74" s="423"/>
    </row>
    <row r="75" spans="1:2" x14ac:dyDescent="0.25">
      <c r="A75" s="124" t="s">
        <v>357</v>
      </c>
      <c r="B75" s="423"/>
    </row>
    <row r="76" spans="1:2" x14ac:dyDescent="0.25">
      <c r="A76" s="124" t="s">
        <v>358</v>
      </c>
      <c r="B76" s="423"/>
    </row>
    <row r="77" spans="1:2" x14ac:dyDescent="0.25">
      <c r="A77" s="124" t="s">
        <v>359</v>
      </c>
      <c r="B77" s="423"/>
    </row>
    <row r="78" spans="1:2" ht="16.5" thickBot="1" x14ac:dyDescent="0.3">
      <c r="A78" s="133" t="s">
        <v>360</v>
      </c>
      <c r="B78" s="424"/>
    </row>
    <row r="81" spans="1:2" x14ac:dyDescent="0.25">
      <c r="A81" s="134"/>
      <c r="B81" s="135"/>
    </row>
    <row r="82" spans="1:2" x14ac:dyDescent="0.25">
      <c r="B82" s="136"/>
    </row>
    <row r="83" spans="1:2" x14ac:dyDescent="0.25">
      <c r="B83" s="13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P21" sqref="P21:P22"/>
    </sheetView>
  </sheetViews>
  <sheetFormatPr defaultColWidth="10.7109375" defaultRowHeight="15.75" x14ac:dyDescent="0.25"/>
  <cols>
    <col min="1" max="1" width="9.5703125" style="48" customWidth="1"/>
    <col min="2" max="2" width="11.42578125" style="48" customWidth="1"/>
    <col min="3" max="3" width="14" style="48" customWidth="1"/>
    <col min="4" max="4" width="16.140625" style="48" customWidth="1"/>
    <col min="5" max="5" width="11.140625" style="48" customWidth="1"/>
    <col min="6" max="6" width="11" style="48" customWidth="1"/>
    <col min="7" max="8" width="8.7109375" style="48" customWidth="1"/>
    <col min="9" max="9" width="9.8554687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9" t="s">
        <v>68</v>
      </c>
    </row>
    <row r="3" spans="1:20" s="10" customFormat="1" ht="18.75" customHeight="1" x14ac:dyDescent="0.3">
      <c r="A3" s="16"/>
      <c r="H3" s="14"/>
      <c r="T3" s="13" t="s">
        <v>10</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315" t="str">
        <f>'1. паспорт местоположение'!A5:C5</f>
        <v>Год раскрытия информации: 2020 год</v>
      </c>
      <c r="B6" s="315"/>
      <c r="C6" s="315"/>
      <c r="D6" s="315"/>
      <c r="E6" s="315"/>
      <c r="F6" s="315"/>
      <c r="G6" s="315"/>
      <c r="H6" s="315"/>
      <c r="I6" s="315"/>
      <c r="J6" s="315"/>
      <c r="K6" s="315"/>
      <c r="L6" s="315"/>
      <c r="M6" s="315"/>
      <c r="N6" s="315"/>
      <c r="O6" s="315"/>
      <c r="P6" s="315"/>
      <c r="Q6" s="315"/>
      <c r="R6" s="315"/>
      <c r="S6" s="315"/>
      <c r="T6" s="315"/>
    </row>
    <row r="7" spans="1:20" s="10" customFormat="1" x14ac:dyDescent="0.2">
      <c r="A7" s="15"/>
      <c r="H7" s="14"/>
    </row>
    <row r="8" spans="1:20" s="10" customFormat="1" ht="18.75" x14ac:dyDescent="0.2">
      <c r="A8" s="319" t="s">
        <v>9</v>
      </c>
      <c r="B8" s="319"/>
      <c r="C8" s="319"/>
      <c r="D8" s="319"/>
      <c r="E8" s="319"/>
      <c r="F8" s="319"/>
      <c r="G8" s="319"/>
      <c r="H8" s="319"/>
      <c r="I8" s="319"/>
      <c r="J8" s="319"/>
      <c r="K8" s="319"/>
      <c r="L8" s="319"/>
      <c r="M8" s="319"/>
      <c r="N8" s="319"/>
      <c r="O8" s="319"/>
      <c r="P8" s="319"/>
      <c r="Q8" s="319"/>
      <c r="R8" s="319"/>
      <c r="S8" s="319"/>
      <c r="T8" s="319"/>
    </row>
    <row r="9" spans="1:20" s="10" customFormat="1" ht="18.75" x14ac:dyDescent="0.2">
      <c r="A9" s="319"/>
      <c r="B9" s="319"/>
      <c r="C9" s="319"/>
      <c r="D9" s="319"/>
      <c r="E9" s="319"/>
      <c r="F9" s="319"/>
      <c r="G9" s="319"/>
      <c r="H9" s="319"/>
      <c r="I9" s="319"/>
      <c r="J9" s="319"/>
      <c r="K9" s="319"/>
      <c r="L9" s="319"/>
      <c r="M9" s="319"/>
      <c r="N9" s="319"/>
      <c r="O9" s="319"/>
      <c r="P9" s="319"/>
      <c r="Q9" s="319"/>
      <c r="R9" s="319"/>
      <c r="S9" s="319"/>
      <c r="T9" s="319"/>
    </row>
    <row r="10" spans="1:20" s="10" customFormat="1" ht="18.75" customHeight="1" x14ac:dyDescent="0.2">
      <c r="A10" s="320" t="str">
        <f>'1. паспорт местоположение'!A9:C9</f>
        <v>Акционерное общество "НГТ-Энергия"</v>
      </c>
      <c r="B10" s="320"/>
      <c r="C10" s="320"/>
      <c r="D10" s="320"/>
      <c r="E10" s="320"/>
      <c r="F10" s="320"/>
      <c r="G10" s="320"/>
      <c r="H10" s="320"/>
      <c r="I10" s="320"/>
      <c r="J10" s="320"/>
      <c r="K10" s="320"/>
      <c r="L10" s="320"/>
      <c r="M10" s="320"/>
      <c r="N10" s="320"/>
      <c r="O10" s="320"/>
      <c r="P10" s="320"/>
      <c r="Q10" s="320"/>
      <c r="R10" s="320"/>
      <c r="S10" s="320"/>
      <c r="T10" s="320"/>
    </row>
    <row r="11" spans="1:20" s="10" customFormat="1" ht="18.75" customHeight="1" x14ac:dyDescent="0.2">
      <c r="A11" s="316" t="s">
        <v>8</v>
      </c>
      <c r="B11" s="316"/>
      <c r="C11" s="316"/>
      <c r="D11" s="316"/>
      <c r="E11" s="316"/>
      <c r="F11" s="316"/>
      <c r="G11" s="316"/>
      <c r="H11" s="316"/>
      <c r="I11" s="316"/>
      <c r="J11" s="316"/>
      <c r="K11" s="316"/>
      <c r="L11" s="316"/>
      <c r="M11" s="316"/>
      <c r="N11" s="316"/>
      <c r="O11" s="316"/>
      <c r="P11" s="316"/>
      <c r="Q11" s="316"/>
      <c r="R11" s="316"/>
      <c r="S11" s="316"/>
      <c r="T11" s="316"/>
    </row>
    <row r="12" spans="1:20" s="10" customFormat="1" ht="18.75" x14ac:dyDescent="0.2">
      <c r="A12" s="319"/>
      <c r="B12" s="319"/>
      <c r="C12" s="319"/>
      <c r="D12" s="319"/>
      <c r="E12" s="319"/>
      <c r="F12" s="319"/>
      <c r="G12" s="319"/>
      <c r="H12" s="319"/>
      <c r="I12" s="319"/>
      <c r="J12" s="319"/>
      <c r="K12" s="319"/>
      <c r="L12" s="319"/>
      <c r="M12" s="319"/>
      <c r="N12" s="319"/>
      <c r="O12" s="319"/>
      <c r="P12" s="319"/>
      <c r="Q12" s="319"/>
      <c r="R12" s="319"/>
      <c r="S12" s="319"/>
      <c r="T12" s="319"/>
    </row>
    <row r="13" spans="1:20" s="10" customFormat="1" ht="18.75" customHeight="1" x14ac:dyDescent="0.2">
      <c r="A13" s="320" t="str">
        <f>'1. паспорт местоположение'!A12:C12</f>
        <v>J_3</v>
      </c>
      <c r="B13" s="320"/>
      <c r="C13" s="320"/>
      <c r="D13" s="320"/>
      <c r="E13" s="320"/>
      <c r="F13" s="320"/>
      <c r="G13" s="320"/>
      <c r="H13" s="320"/>
      <c r="I13" s="320"/>
      <c r="J13" s="320"/>
      <c r="K13" s="320"/>
      <c r="L13" s="320"/>
      <c r="M13" s="320"/>
      <c r="N13" s="320"/>
      <c r="O13" s="320"/>
      <c r="P13" s="320"/>
      <c r="Q13" s="320"/>
      <c r="R13" s="320"/>
      <c r="S13" s="320"/>
      <c r="T13" s="320"/>
    </row>
    <row r="14" spans="1:20" s="10" customFormat="1" ht="18.75" customHeight="1" x14ac:dyDescent="0.2">
      <c r="A14" s="316" t="s">
        <v>7</v>
      </c>
      <c r="B14" s="316"/>
      <c r="C14" s="316"/>
      <c r="D14" s="316"/>
      <c r="E14" s="316"/>
      <c r="F14" s="316"/>
      <c r="G14" s="316"/>
      <c r="H14" s="316"/>
      <c r="I14" s="316"/>
      <c r="J14" s="316"/>
      <c r="K14" s="316"/>
      <c r="L14" s="316"/>
      <c r="M14" s="316"/>
      <c r="N14" s="316"/>
      <c r="O14" s="316"/>
      <c r="P14" s="316"/>
      <c r="Q14" s="316"/>
      <c r="R14" s="316"/>
      <c r="S14" s="316"/>
      <c r="T14" s="316"/>
    </row>
    <row r="15" spans="1:20" s="7" customFormat="1" ht="15.75" customHeight="1" x14ac:dyDescent="0.2">
      <c r="A15" s="324"/>
      <c r="B15" s="324"/>
      <c r="C15" s="324"/>
      <c r="D15" s="324"/>
      <c r="E15" s="324"/>
      <c r="F15" s="324"/>
      <c r="G15" s="324"/>
      <c r="H15" s="324"/>
      <c r="I15" s="324"/>
      <c r="J15" s="324"/>
      <c r="K15" s="324"/>
      <c r="L15" s="324"/>
      <c r="M15" s="324"/>
      <c r="N15" s="324"/>
      <c r="O15" s="324"/>
      <c r="P15" s="324"/>
      <c r="Q15" s="324"/>
      <c r="R15" s="324"/>
      <c r="S15" s="324"/>
      <c r="T15" s="324"/>
    </row>
    <row r="16" spans="1:20" s="2" customFormat="1" x14ac:dyDescent="0.2">
      <c r="A16" s="320" t="str">
        <f>'1. паспорт местоположение'!A15:C15</f>
        <v>Приобретение мобильной ДЭС мощностью 200 кВт, Горячеключевской район, пос. Транспортный</v>
      </c>
      <c r="B16" s="320"/>
      <c r="C16" s="320"/>
      <c r="D16" s="320"/>
      <c r="E16" s="320"/>
      <c r="F16" s="320"/>
      <c r="G16" s="320"/>
      <c r="H16" s="320"/>
      <c r="I16" s="320"/>
      <c r="J16" s="320"/>
      <c r="K16" s="320"/>
      <c r="L16" s="320"/>
      <c r="M16" s="320"/>
      <c r="N16" s="320"/>
      <c r="O16" s="320"/>
      <c r="P16" s="320"/>
      <c r="Q16" s="320"/>
      <c r="R16" s="320"/>
      <c r="S16" s="320"/>
      <c r="T16" s="320"/>
    </row>
    <row r="17" spans="1:113" s="2" customFormat="1" ht="15" customHeight="1" x14ac:dyDescent="0.2">
      <c r="A17" s="316" t="s">
        <v>6</v>
      </c>
      <c r="B17" s="316"/>
      <c r="C17" s="316"/>
      <c r="D17" s="316"/>
      <c r="E17" s="316"/>
      <c r="F17" s="316"/>
      <c r="G17" s="316"/>
      <c r="H17" s="316"/>
      <c r="I17" s="316"/>
      <c r="J17" s="316"/>
      <c r="K17" s="316"/>
      <c r="L17" s="316"/>
      <c r="M17" s="316"/>
      <c r="N17" s="316"/>
      <c r="O17" s="316"/>
      <c r="P17" s="316"/>
      <c r="Q17" s="316"/>
      <c r="R17" s="316"/>
      <c r="S17" s="316"/>
      <c r="T17" s="316"/>
    </row>
    <row r="18" spans="1:113" s="2"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325"/>
    </row>
    <row r="19" spans="1:113" s="2" customFormat="1" ht="15" customHeight="1" x14ac:dyDescent="0.2">
      <c r="A19" s="318" t="s">
        <v>422</v>
      </c>
      <c r="B19" s="318"/>
      <c r="C19" s="318"/>
      <c r="D19" s="318"/>
      <c r="E19" s="318"/>
      <c r="F19" s="318"/>
      <c r="G19" s="318"/>
      <c r="H19" s="318"/>
      <c r="I19" s="318"/>
      <c r="J19" s="318"/>
      <c r="K19" s="318"/>
      <c r="L19" s="318"/>
      <c r="M19" s="318"/>
      <c r="N19" s="318"/>
      <c r="O19" s="318"/>
      <c r="P19" s="318"/>
      <c r="Q19" s="318"/>
      <c r="R19" s="318"/>
      <c r="S19" s="318"/>
      <c r="T19" s="318"/>
    </row>
    <row r="20" spans="1:113" s="56" customFormat="1" ht="21" customHeight="1" x14ac:dyDescent="0.25">
      <c r="A20" s="326"/>
      <c r="B20" s="326"/>
      <c r="C20" s="326"/>
      <c r="D20" s="326"/>
      <c r="E20" s="326"/>
      <c r="F20" s="326"/>
      <c r="G20" s="326"/>
      <c r="H20" s="326"/>
      <c r="I20" s="326"/>
      <c r="J20" s="326"/>
      <c r="K20" s="326"/>
      <c r="L20" s="326"/>
      <c r="M20" s="326"/>
      <c r="N20" s="326"/>
      <c r="O20" s="326"/>
      <c r="P20" s="326"/>
      <c r="Q20" s="326"/>
      <c r="R20" s="326"/>
      <c r="S20" s="326"/>
      <c r="T20" s="326"/>
    </row>
    <row r="21" spans="1:113" ht="46.5" customHeight="1" x14ac:dyDescent="0.25">
      <c r="A21" s="327" t="s">
        <v>5</v>
      </c>
      <c r="B21" s="330" t="s">
        <v>208</v>
      </c>
      <c r="C21" s="331"/>
      <c r="D21" s="334" t="s">
        <v>109</v>
      </c>
      <c r="E21" s="330" t="s">
        <v>442</v>
      </c>
      <c r="F21" s="331"/>
      <c r="G21" s="330" t="s">
        <v>235</v>
      </c>
      <c r="H21" s="331"/>
      <c r="I21" s="330" t="s">
        <v>108</v>
      </c>
      <c r="J21" s="331"/>
      <c r="K21" s="334" t="s">
        <v>107</v>
      </c>
      <c r="L21" s="330" t="s">
        <v>106</v>
      </c>
      <c r="M21" s="331"/>
      <c r="N21" s="330" t="s">
        <v>438</v>
      </c>
      <c r="O21" s="331"/>
      <c r="P21" s="334" t="s">
        <v>105</v>
      </c>
      <c r="Q21" s="321" t="s">
        <v>104</v>
      </c>
      <c r="R21" s="322"/>
      <c r="S21" s="321" t="s">
        <v>103</v>
      </c>
      <c r="T21" s="323"/>
    </row>
    <row r="22" spans="1:113" ht="204.75" customHeight="1" x14ac:dyDescent="0.25">
      <c r="A22" s="328"/>
      <c r="B22" s="332"/>
      <c r="C22" s="333"/>
      <c r="D22" s="337"/>
      <c r="E22" s="332"/>
      <c r="F22" s="333"/>
      <c r="G22" s="332"/>
      <c r="H22" s="333"/>
      <c r="I22" s="332"/>
      <c r="J22" s="333"/>
      <c r="K22" s="335"/>
      <c r="L22" s="332"/>
      <c r="M22" s="333"/>
      <c r="N22" s="332"/>
      <c r="O22" s="333"/>
      <c r="P22" s="335"/>
      <c r="Q22" s="106" t="s">
        <v>102</v>
      </c>
      <c r="R22" s="106" t="s">
        <v>421</v>
      </c>
      <c r="S22" s="106" t="s">
        <v>101</v>
      </c>
      <c r="T22" s="106" t="s">
        <v>100</v>
      </c>
    </row>
    <row r="23" spans="1:113" ht="51.75" customHeight="1" x14ac:dyDescent="0.25">
      <c r="A23" s="329"/>
      <c r="B23" s="153" t="s">
        <v>98</v>
      </c>
      <c r="C23" s="153" t="s">
        <v>99</v>
      </c>
      <c r="D23" s="335"/>
      <c r="E23" s="153" t="s">
        <v>98</v>
      </c>
      <c r="F23" s="153" t="s">
        <v>99</v>
      </c>
      <c r="G23" s="153" t="s">
        <v>98</v>
      </c>
      <c r="H23" s="153" t="s">
        <v>99</v>
      </c>
      <c r="I23" s="153" t="s">
        <v>98</v>
      </c>
      <c r="J23" s="153" t="s">
        <v>99</v>
      </c>
      <c r="K23" s="153" t="s">
        <v>98</v>
      </c>
      <c r="L23" s="153" t="s">
        <v>98</v>
      </c>
      <c r="M23" s="153" t="s">
        <v>99</v>
      </c>
      <c r="N23" s="153" t="s">
        <v>98</v>
      </c>
      <c r="O23" s="153" t="s">
        <v>99</v>
      </c>
      <c r="P23" s="154" t="s">
        <v>98</v>
      </c>
      <c r="Q23" s="106" t="s">
        <v>98</v>
      </c>
      <c r="R23" s="106" t="s">
        <v>98</v>
      </c>
      <c r="S23" s="106" t="s">
        <v>98</v>
      </c>
      <c r="T23" s="106" t="s">
        <v>98</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6" customFormat="1" ht="53.25" customHeight="1" x14ac:dyDescent="0.25">
      <c r="A25" s="161">
        <v>1</v>
      </c>
      <c r="B25" s="162"/>
      <c r="C25" s="162"/>
      <c r="D25" s="162"/>
      <c r="E25" s="162"/>
      <c r="F25" s="162"/>
      <c r="G25" s="162"/>
      <c r="H25" s="162"/>
      <c r="I25" s="165"/>
      <c r="J25" s="163"/>
      <c r="K25" s="163"/>
      <c r="L25" s="163"/>
      <c r="M25" s="164"/>
      <c r="N25" s="164"/>
      <c r="O25" s="164"/>
      <c r="P25" s="163"/>
      <c r="Q25" s="166" t="s">
        <v>314</v>
      </c>
      <c r="R25" s="166" t="s">
        <v>314</v>
      </c>
      <c r="S25" s="166" t="s">
        <v>314</v>
      </c>
      <c r="T25" s="166" t="s">
        <v>314</v>
      </c>
    </row>
    <row r="26" spans="1:113" ht="3" customHeight="1" x14ac:dyDescent="0.25"/>
    <row r="27" spans="1:113" s="54" customFormat="1" ht="12.75" x14ac:dyDescent="0.2">
      <c r="B27" s="55"/>
      <c r="C27" s="55"/>
      <c r="K27" s="55"/>
    </row>
    <row r="28" spans="1:113" s="54" customFormat="1" x14ac:dyDescent="0.25">
      <c r="B28" s="52" t="s">
        <v>97</v>
      </c>
      <c r="C28" s="52"/>
      <c r="D28" s="52"/>
      <c r="E28" s="52"/>
      <c r="F28" s="52"/>
      <c r="G28" s="52"/>
      <c r="H28" s="52"/>
      <c r="I28" s="52"/>
      <c r="J28" s="52"/>
      <c r="K28" s="52"/>
      <c r="L28" s="52"/>
      <c r="M28" s="52"/>
      <c r="N28" s="52"/>
      <c r="O28" s="52"/>
      <c r="P28" s="52"/>
      <c r="Q28" s="52"/>
      <c r="R28" s="52"/>
    </row>
    <row r="29" spans="1:113" x14ac:dyDescent="0.25">
      <c r="B29" s="336" t="s">
        <v>448</v>
      </c>
      <c r="C29" s="336"/>
      <c r="D29" s="336"/>
      <c r="E29" s="336"/>
      <c r="F29" s="336"/>
      <c r="G29" s="336"/>
      <c r="H29" s="336"/>
      <c r="I29" s="336"/>
      <c r="J29" s="336"/>
      <c r="K29" s="336"/>
      <c r="L29" s="336"/>
      <c r="M29" s="336"/>
      <c r="N29" s="336"/>
      <c r="O29" s="336"/>
      <c r="P29" s="336"/>
      <c r="Q29" s="336"/>
      <c r="R29" s="336"/>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420</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96</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95</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94</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93</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92</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91</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90</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89</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88</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2" width="10.7109375" style="48"/>
    <col min="3" max="3" width="18.140625" style="48" customWidth="1"/>
    <col min="4" max="4" width="11.5703125" style="48" customWidth="1"/>
    <col min="5" max="5" width="18.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5" width="8.7109375" style="48" customWidth="1"/>
    <col min="16" max="16" width="11.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9" t="s">
        <v>68</v>
      </c>
    </row>
    <row r="2" spans="1:27" s="10" customFormat="1" ht="18.75" customHeight="1" x14ac:dyDescent="0.3">
      <c r="E2" s="16"/>
      <c r="Q2" s="14"/>
      <c r="R2" s="14"/>
      <c r="AA2" s="13" t="s">
        <v>10</v>
      </c>
    </row>
    <row r="3" spans="1:27" s="10" customFormat="1" ht="18.75" customHeight="1" x14ac:dyDescent="0.3">
      <c r="E3" s="16"/>
      <c r="Q3" s="14"/>
      <c r="R3" s="14"/>
      <c r="AA3" s="13" t="s">
        <v>67</v>
      </c>
    </row>
    <row r="4" spans="1:27" s="10" customFormat="1" x14ac:dyDescent="0.2">
      <c r="E4" s="15"/>
      <c r="Q4" s="14"/>
      <c r="R4" s="14"/>
    </row>
    <row r="5" spans="1:27" s="10" customFormat="1" x14ac:dyDescent="0.2">
      <c r="A5" s="315" t="str">
        <f>'3.1. паспорт Техсостояние ПС'!A6:T6</f>
        <v>Год раскрытия информации: 2020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0" customFormat="1" x14ac:dyDescent="0.2">
      <c r="A6" s="175"/>
      <c r="B6" s="175"/>
      <c r="C6" s="175"/>
      <c r="D6" s="175"/>
      <c r="E6" s="175"/>
      <c r="F6" s="175"/>
      <c r="G6" s="175"/>
      <c r="H6" s="175"/>
      <c r="I6" s="175"/>
      <c r="J6" s="175"/>
      <c r="K6" s="175"/>
      <c r="L6" s="175"/>
      <c r="M6" s="175"/>
      <c r="N6" s="175"/>
      <c r="O6" s="175"/>
      <c r="P6" s="175"/>
      <c r="Q6" s="175"/>
      <c r="R6" s="175"/>
      <c r="S6" s="175"/>
      <c r="T6" s="175"/>
      <c r="U6" s="14"/>
      <c r="V6" s="14"/>
      <c r="W6" s="14"/>
      <c r="X6" s="14"/>
      <c r="Y6" s="14"/>
      <c r="Z6" s="14"/>
      <c r="AA6" s="14"/>
    </row>
    <row r="7" spans="1:27" s="10" customFormat="1" ht="18.75" x14ac:dyDescent="0.2">
      <c r="A7" s="14"/>
      <c r="B7" s="14"/>
      <c r="C7" s="14"/>
      <c r="D7" s="14"/>
      <c r="E7" s="347" t="s">
        <v>9</v>
      </c>
      <c r="F7" s="347"/>
      <c r="G7" s="347"/>
      <c r="H7" s="347"/>
      <c r="I7" s="347"/>
      <c r="J7" s="347"/>
      <c r="K7" s="347"/>
      <c r="L7" s="347"/>
      <c r="M7" s="347"/>
      <c r="N7" s="347"/>
      <c r="O7" s="347"/>
      <c r="P7" s="347"/>
      <c r="Q7" s="347"/>
      <c r="R7" s="347"/>
      <c r="S7" s="347"/>
      <c r="T7" s="347"/>
      <c r="U7" s="347"/>
      <c r="V7" s="347"/>
      <c r="W7" s="347"/>
      <c r="X7" s="347"/>
      <c r="Y7" s="347"/>
      <c r="Z7" s="14"/>
      <c r="AA7" s="14"/>
    </row>
    <row r="8" spans="1:27" s="10" customFormat="1" ht="18.75" x14ac:dyDescent="0.2">
      <c r="A8" s="14"/>
      <c r="B8" s="14"/>
      <c r="C8" s="14"/>
      <c r="D8" s="14"/>
      <c r="E8" s="184"/>
      <c r="F8" s="184"/>
      <c r="G8" s="184"/>
      <c r="H8" s="184"/>
      <c r="I8" s="184"/>
      <c r="J8" s="184"/>
      <c r="K8" s="184"/>
      <c r="L8" s="184"/>
      <c r="M8" s="184"/>
      <c r="N8" s="184"/>
      <c r="O8" s="184"/>
      <c r="P8" s="184"/>
      <c r="Q8" s="184"/>
      <c r="R8" s="184"/>
      <c r="S8" s="185"/>
      <c r="T8" s="185"/>
      <c r="U8" s="185"/>
      <c r="V8" s="185"/>
      <c r="W8" s="185"/>
      <c r="X8" s="14"/>
      <c r="Y8" s="14"/>
      <c r="Z8" s="14"/>
      <c r="AA8" s="14"/>
    </row>
    <row r="9" spans="1:27" s="10" customFormat="1" ht="18.75" customHeight="1" x14ac:dyDescent="0.2">
      <c r="A9" s="14"/>
      <c r="B9" s="14"/>
      <c r="C9" s="14"/>
      <c r="D9" s="14"/>
      <c r="E9" s="348" t="str">
        <f>'3.1. паспорт Техсостояние ПС'!A10</f>
        <v>Акционерное общество "НГТ-Энергия"</v>
      </c>
      <c r="F9" s="348"/>
      <c r="G9" s="348"/>
      <c r="H9" s="348"/>
      <c r="I9" s="348"/>
      <c r="J9" s="348"/>
      <c r="K9" s="348"/>
      <c r="L9" s="348"/>
      <c r="M9" s="348"/>
      <c r="N9" s="348"/>
      <c r="O9" s="348"/>
      <c r="P9" s="348"/>
      <c r="Q9" s="348"/>
      <c r="R9" s="348"/>
      <c r="S9" s="348"/>
      <c r="T9" s="348"/>
      <c r="U9" s="348"/>
      <c r="V9" s="348"/>
      <c r="W9" s="348"/>
      <c r="X9" s="348"/>
      <c r="Y9" s="348"/>
      <c r="Z9" s="14"/>
      <c r="AA9" s="14"/>
    </row>
    <row r="10" spans="1:27" s="10" customFormat="1" ht="18.75" customHeight="1" x14ac:dyDescent="0.2">
      <c r="A10" s="14"/>
      <c r="B10" s="14"/>
      <c r="C10" s="14"/>
      <c r="D10" s="14"/>
      <c r="E10" s="346" t="s">
        <v>8</v>
      </c>
      <c r="F10" s="346"/>
      <c r="G10" s="346"/>
      <c r="H10" s="346"/>
      <c r="I10" s="346"/>
      <c r="J10" s="346"/>
      <c r="K10" s="346"/>
      <c r="L10" s="346"/>
      <c r="M10" s="346"/>
      <c r="N10" s="346"/>
      <c r="O10" s="346"/>
      <c r="P10" s="346"/>
      <c r="Q10" s="346"/>
      <c r="R10" s="346"/>
      <c r="S10" s="346"/>
      <c r="T10" s="346"/>
      <c r="U10" s="346"/>
      <c r="V10" s="346"/>
      <c r="W10" s="346"/>
      <c r="X10" s="346"/>
      <c r="Y10" s="346"/>
      <c r="Z10" s="14"/>
      <c r="AA10" s="14"/>
    </row>
    <row r="11" spans="1:27" s="10" customFormat="1" ht="18.75" x14ac:dyDescent="0.2">
      <c r="A11" s="14"/>
      <c r="B11" s="14"/>
      <c r="C11" s="14"/>
      <c r="D11" s="14"/>
      <c r="E11" s="184"/>
      <c r="F11" s="184"/>
      <c r="G11" s="184"/>
      <c r="H11" s="184"/>
      <c r="I11" s="184"/>
      <c r="J11" s="184"/>
      <c r="K11" s="184"/>
      <c r="L11" s="184"/>
      <c r="M11" s="184"/>
      <c r="N11" s="184"/>
      <c r="O11" s="184"/>
      <c r="P11" s="184"/>
      <c r="Q11" s="184"/>
      <c r="R11" s="184"/>
      <c r="S11" s="185"/>
      <c r="T11" s="185"/>
      <c r="U11" s="185"/>
      <c r="V11" s="185"/>
      <c r="W11" s="185"/>
      <c r="X11" s="14"/>
      <c r="Y11" s="14"/>
      <c r="Z11" s="14"/>
      <c r="AA11" s="14"/>
    </row>
    <row r="12" spans="1:27" s="10" customFormat="1" ht="18.75" customHeight="1" x14ac:dyDescent="0.2">
      <c r="A12" s="14"/>
      <c r="B12" s="14"/>
      <c r="C12" s="14"/>
      <c r="D12" s="14"/>
      <c r="E12" s="344" t="str">
        <f>'3.1. паспорт Техсостояние ПС'!A13</f>
        <v>J_3</v>
      </c>
      <c r="F12" s="344"/>
      <c r="G12" s="344"/>
      <c r="H12" s="344"/>
      <c r="I12" s="344"/>
      <c r="J12" s="344"/>
      <c r="K12" s="344"/>
      <c r="L12" s="344"/>
      <c r="M12" s="344"/>
      <c r="N12" s="344"/>
      <c r="O12" s="344"/>
      <c r="P12" s="344"/>
      <c r="Q12" s="344"/>
      <c r="R12" s="344"/>
      <c r="S12" s="344"/>
      <c r="T12" s="344"/>
      <c r="U12" s="344"/>
      <c r="V12" s="344"/>
      <c r="W12" s="344"/>
      <c r="X12" s="344"/>
      <c r="Y12" s="344"/>
      <c r="Z12" s="14"/>
      <c r="AA12" s="14"/>
    </row>
    <row r="13" spans="1:27" s="10" customFormat="1" ht="18.75" customHeight="1" x14ac:dyDescent="0.2">
      <c r="A13" s="14"/>
      <c r="B13" s="14"/>
      <c r="C13" s="14"/>
      <c r="D13" s="14"/>
      <c r="E13" s="346" t="s">
        <v>7</v>
      </c>
      <c r="F13" s="346"/>
      <c r="G13" s="346"/>
      <c r="H13" s="346"/>
      <c r="I13" s="346"/>
      <c r="J13" s="346"/>
      <c r="K13" s="346"/>
      <c r="L13" s="346"/>
      <c r="M13" s="346"/>
      <c r="N13" s="346"/>
      <c r="O13" s="346"/>
      <c r="P13" s="346"/>
      <c r="Q13" s="346"/>
      <c r="R13" s="346"/>
      <c r="S13" s="346"/>
      <c r="T13" s="346"/>
      <c r="U13" s="346"/>
      <c r="V13" s="346"/>
      <c r="W13" s="346"/>
      <c r="X13" s="346"/>
      <c r="Y13" s="346"/>
      <c r="Z13" s="14"/>
      <c r="AA13" s="14"/>
    </row>
    <row r="14" spans="1:27" s="7" customFormat="1" ht="15.75" customHeight="1" x14ac:dyDescent="0.2">
      <c r="A14" s="186"/>
      <c r="B14" s="186"/>
      <c r="C14" s="186"/>
      <c r="D14" s="186"/>
      <c r="E14" s="176"/>
      <c r="F14" s="176"/>
      <c r="G14" s="176"/>
      <c r="H14" s="176"/>
      <c r="I14" s="176"/>
      <c r="J14" s="176"/>
      <c r="K14" s="176"/>
      <c r="L14" s="176"/>
      <c r="M14" s="176"/>
      <c r="N14" s="176"/>
      <c r="O14" s="176"/>
      <c r="P14" s="176"/>
      <c r="Q14" s="176"/>
      <c r="R14" s="176"/>
      <c r="S14" s="176"/>
      <c r="T14" s="176"/>
      <c r="U14" s="176"/>
      <c r="V14" s="176"/>
      <c r="W14" s="176"/>
      <c r="X14" s="186"/>
      <c r="Y14" s="186"/>
      <c r="Z14" s="186"/>
      <c r="AA14" s="186"/>
    </row>
    <row r="15" spans="1:27" s="2" customFormat="1" ht="38.25" customHeight="1" x14ac:dyDescent="0.2">
      <c r="A15" s="187"/>
      <c r="B15" s="187"/>
      <c r="C15" s="187"/>
      <c r="D15" s="187"/>
      <c r="E15" s="344" t="str">
        <f>'3.1. паспорт Техсостояние ПС'!A16</f>
        <v>Приобретение мобильной ДЭС мощностью 200 кВт, Горячеключевской район, пос. Транспортный</v>
      </c>
      <c r="F15" s="344"/>
      <c r="G15" s="344"/>
      <c r="H15" s="344"/>
      <c r="I15" s="344"/>
      <c r="J15" s="344"/>
      <c r="K15" s="344"/>
      <c r="L15" s="344"/>
      <c r="M15" s="344"/>
      <c r="N15" s="344"/>
      <c r="O15" s="344"/>
      <c r="P15" s="344"/>
      <c r="Q15" s="344"/>
      <c r="R15" s="344"/>
      <c r="S15" s="344"/>
      <c r="T15" s="344"/>
      <c r="U15" s="344"/>
      <c r="V15" s="344"/>
      <c r="W15" s="344"/>
      <c r="X15" s="344"/>
      <c r="Y15" s="344"/>
      <c r="Z15" s="187"/>
      <c r="AA15" s="187"/>
    </row>
    <row r="16" spans="1:27" s="2" customFormat="1" ht="15" customHeight="1" x14ac:dyDescent="0.2">
      <c r="E16" s="316" t="s">
        <v>6</v>
      </c>
      <c r="F16" s="316"/>
      <c r="G16" s="316"/>
      <c r="H16" s="316"/>
      <c r="I16" s="316"/>
      <c r="J16" s="316"/>
      <c r="K16" s="316"/>
      <c r="L16" s="316"/>
      <c r="M16" s="316"/>
      <c r="N16" s="316"/>
      <c r="O16" s="316"/>
      <c r="P16" s="316"/>
      <c r="Q16" s="316"/>
      <c r="R16" s="316"/>
      <c r="S16" s="316"/>
      <c r="T16" s="316"/>
      <c r="U16" s="316"/>
      <c r="V16" s="316"/>
      <c r="W16" s="316"/>
      <c r="X16" s="316"/>
      <c r="Y16" s="316"/>
    </row>
    <row r="17" spans="1:27" s="2" customFormat="1" ht="15" customHeight="1" x14ac:dyDescent="0.2">
      <c r="E17" s="177"/>
      <c r="F17" s="177"/>
      <c r="G17" s="177"/>
      <c r="H17" s="177"/>
      <c r="I17" s="177"/>
      <c r="J17" s="177"/>
      <c r="K17" s="177"/>
      <c r="L17" s="177"/>
      <c r="M17" s="177"/>
      <c r="N17" s="177"/>
      <c r="O17" s="177"/>
      <c r="P17" s="177"/>
      <c r="Q17" s="177"/>
      <c r="R17" s="177"/>
      <c r="S17" s="177"/>
      <c r="T17" s="177"/>
      <c r="U17" s="177"/>
      <c r="V17" s="177"/>
      <c r="W17" s="177"/>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463</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6" customFormat="1" ht="21" customHeight="1" x14ac:dyDescent="0.25"/>
    <row r="21" spans="1:27" ht="15.75" customHeight="1" x14ac:dyDescent="0.25">
      <c r="A21" s="342" t="s">
        <v>5</v>
      </c>
      <c r="B21" s="338" t="s">
        <v>464</v>
      </c>
      <c r="C21" s="339"/>
      <c r="D21" s="338" t="s">
        <v>465</v>
      </c>
      <c r="E21" s="339"/>
      <c r="F21" s="321" t="s">
        <v>466</v>
      </c>
      <c r="G21" s="323"/>
      <c r="H21" s="323"/>
      <c r="I21" s="322"/>
      <c r="J21" s="342" t="s">
        <v>467</v>
      </c>
      <c r="K21" s="338" t="s">
        <v>468</v>
      </c>
      <c r="L21" s="339"/>
      <c r="M21" s="338" t="s">
        <v>469</v>
      </c>
      <c r="N21" s="339"/>
      <c r="O21" s="338" t="s">
        <v>470</v>
      </c>
      <c r="P21" s="339"/>
      <c r="Q21" s="338" t="s">
        <v>471</v>
      </c>
      <c r="R21" s="339"/>
      <c r="S21" s="342" t="s">
        <v>472</v>
      </c>
      <c r="T21" s="342" t="s">
        <v>473</v>
      </c>
      <c r="U21" s="342" t="s">
        <v>474</v>
      </c>
      <c r="V21" s="338" t="s">
        <v>475</v>
      </c>
      <c r="W21" s="339"/>
      <c r="X21" s="321" t="s">
        <v>104</v>
      </c>
      <c r="Y21" s="323"/>
      <c r="Z21" s="321" t="s">
        <v>103</v>
      </c>
      <c r="AA21" s="323"/>
    </row>
    <row r="22" spans="1:27" ht="216" customHeight="1" x14ac:dyDescent="0.25">
      <c r="A22" s="345"/>
      <c r="B22" s="340"/>
      <c r="C22" s="341"/>
      <c r="D22" s="340"/>
      <c r="E22" s="341"/>
      <c r="F22" s="321" t="s">
        <v>476</v>
      </c>
      <c r="G22" s="322"/>
      <c r="H22" s="321" t="s">
        <v>477</v>
      </c>
      <c r="I22" s="322"/>
      <c r="J22" s="343"/>
      <c r="K22" s="340"/>
      <c r="L22" s="341"/>
      <c r="M22" s="340"/>
      <c r="N22" s="341"/>
      <c r="O22" s="340"/>
      <c r="P22" s="341"/>
      <c r="Q22" s="340"/>
      <c r="R22" s="341"/>
      <c r="S22" s="343"/>
      <c r="T22" s="343"/>
      <c r="U22" s="343"/>
      <c r="V22" s="340"/>
      <c r="W22" s="341"/>
      <c r="X22" s="106" t="s">
        <v>102</v>
      </c>
      <c r="Y22" s="106" t="s">
        <v>421</v>
      </c>
      <c r="Z22" s="106" t="s">
        <v>101</v>
      </c>
      <c r="AA22" s="106" t="s">
        <v>100</v>
      </c>
    </row>
    <row r="23" spans="1:27" ht="60" customHeight="1" x14ac:dyDescent="0.25">
      <c r="A23" s="343"/>
      <c r="B23" s="178" t="s">
        <v>98</v>
      </c>
      <c r="C23" s="178" t="s">
        <v>99</v>
      </c>
      <c r="D23" s="178" t="s">
        <v>98</v>
      </c>
      <c r="E23" s="178" t="s">
        <v>99</v>
      </c>
      <c r="F23" s="178" t="s">
        <v>98</v>
      </c>
      <c r="G23" s="178" t="s">
        <v>99</v>
      </c>
      <c r="H23" s="178" t="s">
        <v>98</v>
      </c>
      <c r="I23" s="178" t="s">
        <v>99</v>
      </c>
      <c r="J23" s="178" t="s">
        <v>98</v>
      </c>
      <c r="K23" s="178" t="s">
        <v>98</v>
      </c>
      <c r="L23" s="178" t="s">
        <v>99</v>
      </c>
      <c r="M23" s="178" t="s">
        <v>98</v>
      </c>
      <c r="N23" s="178" t="s">
        <v>99</v>
      </c>
      <c r="O23" s="178" t="s">
        <v>98</v>
      </c>
      <c r="P23" s="178" t="s">
        <v>99</v>
      </c>
      <c r="Q23" s="178" t="s">
        <v>98</v>
      </c>
      <c r="R23" s="178" t="s">
        <v>99</v>
      </c>
      <c r="S23" s="178" t="s">
        <v>98</v>
      </c>
      <c r="T23" s="178" t="s">
        <v>98</v>
      </c>
      <c r="U23" s="178" t="s">
        <v>98</v>
      </c>
      <c r="V23" s="178" t="s">
        <v>98</v>
      </c>
      <c r="W23" s="178" t="s">
        <v>99</v>
      </c>
      <c r="X23" s="178" t="s">
        <v>98</v>
      </c>
      <c r="Y23" s="178" t="s">
        <v>98</v>
      </c>
      <c r="Z23" s="106" t="s">
        <v>98</v>
      </c>
      <c r="AA23" s="106" t="s">
        <v>98</v>
      </c>
    </row>
    <row r="24" spans="1:27" x14ac:dyDescent="0.25">
      <c r="A24" s="179">
        <v>1</v>
      </c>
      <c r="B24" s="179">
        <v>2</v>
      </c>
      <c r="C24" s="179">
        <v>3</v>
      </c>
      <c r="D24" s="179">
        <v>4</v>
      </c>
      <c r="E24" s="179">
        <v>5</v>
      </c>
      <c r="F24" s="179">
        <v>6</v>
      </c>
      <c r="G24" s="179">
        <v>7</v>
      </c>
      <c r="H24" s="179">
        <v>8</v>
      </c>
      <c r="I24" s="179">
        <v>9</v>
      </c>
      <c r="J24" s="179">
        <v>10</v>
      </c>
      <c r="K24" s="179">
        <v>11</v>
      </c>
      <c r="L24" s="179">
        <v>12</v>
      </c>
      <c r="M24" s="179">
        <v>13</v>
      </c>
      <c r="N24" s="179">
        <v>14</v>
      </c>
      <c r="O24" s="179">
        <v>15</v>
      </c>
      <c r="P24" s="179">
        <v>16</v>
      </c>
      <c r="Q24" s="179">
        <v>19</v>
      </c>
      <c r="R24" s="179">
        <v>20</v>
      </c>
      <c r="S24" s="179">
        <v>21</v>
      </c>
      <c r="T24" s="179">
        <v>22</v>
      </c>
      <c r="U24" s="179">
        <v>23</v>
      </c>
      <c r="V24" s="179">
        <v>24</v>
      </c>
      <c r="W24" s="179">
        <v>25</v>
      </c>
      <c r="X24" s="179">
        <v>26</v>
      </c>
      <c r="Y24" s="179">
        <v>27</v>
      </c>
      <c r="Z24" s="179">
        <v>28</v>
      </c>
      <c r="AA24" s="179">
        <v>29</v>
      </c>
    </row>
    <row r="25" spans="1:27" s="188" customFormat="1" ht="81.75" customHeight="1" x14ac:dyDescent="0.25">
      <c r="A25" s="180">
        <v>1</v>
      </c>
      <c r="B25" s="180" t="s">
        <v>314</v>
      </c>
      <c r="C25" s="180" t="s">
        <v>314</v>
      </c>
      <c r="D25" s="180" t="s">
        <v>314</v>
      </c>
      <c r="E25" s="180" t="s">
        <v>314</v>
      </c>
      <c r="F25" s="180" t="s">
        <v>314</v>
      </c>
      <c r="G25" s="180" t="s">
        <v>314</v>
      </c>
      <c r="H25" s="180" t="s">
        <v>314</v>
      </c>
      <c r="I25" s="180" t="s">
        <v>314</v>
      </c>
      <c r="J25" s="180" t="s">
        <v>314</v>
      </c>
      <c r="K25" s="180" t="s">
        <v>314</v>
      </c>
      <c r="L25" s="180" t="s">
        <v>314</v>
      </c>
      <c r="M25" s="180" t="s">
        <v>314</v>
      </c>
      <c r="N25" s="180" t="s">
        <v>314</v>
      </c>
      <c r="O25" s="180" t="s">
        <v>314</v>
      </c>
      <c r="P25" s="180" t="s">
        <v>314</v>
      </c>
      <c r="Q25" s="180" t="s">
        <v>314</v>
      </c>
      <c r="R25" s="180" t="s">
        <v>314</v>
      </c>
      <c r="S25" s="180" t="s">
        <v>314</v>
      </c>
      <c r="T25" s="180" t="s">
        <v>314</v>
      </c>
      <c r="U25" s="180" t="s">
        <v>314</v>
      </c>
      <c r="V25" s="180" t="s">
        <v>314</v>
      </c>
      <c r="W25" s="180" t="s">
        <v>314</v>
      </c>
      <c r="X25" s="180" t="s">
        <v>314</v>
      </c>
      <c r="Y25" s="180" t="s">
        <v>314</v>
      </c>
      <c r="Z25" s="180" t="s">
        <v>314</v>
      </c>
      <c r="AA25" s="180" t="s">
        <v>314</v>
      </c>
    </row>
    <row r="26" spans="1:27" ht="3" customHeight="1" x14ac:dyDescent="0.25">
      <c r="X26" s="181"/>
      <c r="Y26" s="182"/>
      <c r="Z26" s="49"/>
      <c r="AA26" s="49"/>
    </row>
    <row r="27" spans="1:27" s="54" customFormat="1" ht="12.75" x14ac:dyDescent="0.2">
      <c r="A27" s="55"/>
      <c r="B27" s="55"/>
      <c r="C27" s="55"/>
      <c r="E27" s="55"/>
      <c r="X27" s="183"/>
      <c r="Y27" s="183"/>
      <c r="Z27" s="183"/>
      <c r="AA27" s="183"/>
    </row>
    <row r="28" spans="1:27" s="54" customFormat="1" ht="12.75" x14ac:dyDescent="0.2">
      <c r="A28" s="55"/>
      <c r="B28" s="55"/>
      <c r="C28" s="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68</v>
      </c>
      <c r="E1" s="14"/>
      <c r="F1" s="14"/>
    </row>
    <row r="2" spans="1:29" s="10" customFormat="1" ht="18.75" customHeight="1" x14ac:dyDescent="0.3">
      <c r="A2" s="16"/>
      <c r="C2" s="13" t="s">
        <v>10</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315" t="str">
        <f>'1. паспорт местоположение'!A5:C5</f>
        <v>Год раскрытия информации: 2020 год</v>
      </c>
      <c r="B5" s="315"/>
      <c r="C5" s="315"/>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0" customFormat="1" ht="18.75" x14ac:dyDescent="0.3">
      <c r="A6" s="15"/>
      <c r="E6" s="14"/>
      <c r="F6" s="14"/>
      <c r="G6" s="13"/>
    </row>
    <row r="7" spans="1:29" s="10" customFormat="1" ht="18.75" x14ac:dyDescent="0.2">
      <c r="A7" s="319" t="s">
        <v>9</v>
      </c>
      <c r="B7" s="319"/>
      <c r="C7" s="319"/>
      <c r="D7" s="11"/>
      <c r="E7" s="11"/>
      <c r="F7" s="11"/>
      <c r="G7" s="11"/>
      <c r="H7" s="11"/>
      <c r="I7" s="11"/>
      <c r="J7" s="11"/>
      <c r="K7" s="11"/>
      <c r="L7" s="11"/>
      <c r="M7" s="11"/>
      <c r="N7" s="11"/>
      <c r="O7" s="11"/>
      <c r="P7" s="11"/>
      <c r="Q7" s="11"/>
      <c r="R7" s="11"/>
      <c r="S7" s="11"/>
      <c r="T7" s="11"/>
      <c r="U7" s="11"/>
    </row>
    <row r="8" spans="1:29" s="10" customFormat="1" ht="18.75" x14ac:dyDescent="0.2">
      <c r="A8" s="319"/>
      <c r="B8" s="319"/>
      <c r="C8" s="319"/>
      <c r="D8" s="12"/>
      <c r="E8" s="12"/>
      <c r="F8" s="12"/>
      <c r="G8" s="12"/>
      <c r="H8" s="11"/>
      <c r="I8" s="11"/>
      <c r="J8" s="11"/>
      <c r="K8" s="11"/>
      <c r="L8" s="11"/>
      <c r="M8" s="11"/>
      <c r="N8" s="11"/>
      <c r="O8" s="11"/>
      <c r="P8" s="11"/>
      <c r="Q8" s="11"/>
      <c r="R8" s="11"/>
      <c r="S8" s="11"/>
      <c r="T8" s="11"/>
      <c r="U8" s="11"/>
    </row>
    <row r="9" spans="1:29" s="10" customFormat="1" ht="18.75" x14ac:dyDescent="0.2">
      <c r="A9" s="320" t="str">
        <f>'1. паспорт местоположение'!A9:C9</f>
        <v>Акционерное общество "НГТ-Энергия"</v>
      </c>
      <c r="B9" s="320"/>
      <c r="C9" s="320"/>
      <c r="D9" s="6"/>
      <c r="E9" s="6"/>
      <c r="F9" s="6"/>
      <c r="G9" s="6"/>
      <c r="H9" s="11"/>
      <c r="I9" s="11"/>
      <c r="J9" s="11"/>
      <c r="K9" s="11"/>
      <c r="L9" s="11"/>
      <c r="M9" s="11"/>
      <c r="N9" s="11"/>
      <c r="O9" s="11"/>
      <c r="P9" s="11"/>
      <c r="Q9" s="11"/>
      <c r="R9" s="11"/>
      <c r="S9" s="11"/>
      <c r="T9" s="11"/>
      <c r="U9" s="11"/>
    </row>
    <row r="10" spans="1:29" s="10" customFormat="1" ht="18.75" x14ac:dyDescent="0.2">
      <c r="A10" s="316" t="s">
        <v>8</v>
      </c>
      <c r="B10" s="316"/>
      <c r="C10" s="316"/>
      <c r="D10" s="4"/>
      <c r="E10" s="4"/>
      <c r="F10" s="4"/>
      <c r="G10" s="4"/>
      <c r="H10" s="11"/>
      <c r="I10" s="11"/>
      <c r="J10" s="11"/>
      <c r="K10" s="11"/>
      <c r="L10" s="11"/>
      <c r="M10" s="11"/>
      <c r="N10" s="11"/>
      <c r="O10" s="11"/>
      <c r="P10" s="11"/>
      <c r="Q10" s="11"/>
      <c r="R10" s="11"/>
      <c r="S10" s="11"/>
      <c r="T10" s="11"/>
      <c r="U10" s="11"/>
    </row>
    <row r="11" spans="1:29" s="10" customFormat="1" ht="18.75" x14ac:dyDescent="0.2">
      <c r="A11" s="319"/>
      <c r="B11" s="319"/>
      <c r="C11" s="319"/>
      <c r="D11" s="12"/>
      <c r="E11" s="12"/>
      <c r="F11" s="12"/>
      <c r="G11" s="12"/>
      <c r="H11" s="11"/>
      <c r="I11" s="11"/>
      <c r="J11" s="11"/>
      <c r="K11" s="11"/>
      <c r="L11" s="11"/>
      <c r="M11" s="11"/>
      <c r="N11" s="11"/>
      <c r="O11" s="11"/>
      <c r="P11" s="11"/>
      <c r="Q11" s="11"/>
      <c r="R11" s="11"/>
      <c r="S11" s="11"/>
      <c r="T11" s="11"/>
      <c r="U11" s="11"/>
    </row>
    <row r="12" spans="1:29" s="10" customFormat="1" ht="18.75" x14ac:dyDescent="0.2">
      <c r="A12" s="320" t="str">
        <f>'1. паспорт местоположение'!A12:C12</f>
        <v>J_3</v>
      </c>
      <c r="B12" s="320"/>
      <c r="C12" s="320"/>
      <c r="D12" s="6"/>
      <c r="E12" s="6"/>
      <c r="F12" s="6"/>
      <c r="G12" s="6"/>
      <c r="H12" s="11"/>
      <c r="I12" s="11"/>
      <c r="J12" s="11"/>
      <c r="K12" s="11"/>
      <c r="L12" s="11"/>
      <c r="M12" s="11"/>
      <c r="N12" s="11"/>
      <c r="O12" s="11"/>
      <c r="P12" s="11"/>
      <c r="Q12" s="11"/>
      <c r="R12" s="11"/>
      <c r="S12" s="11"/>
      <c r="T12" s="11"/>
      <c r="U12" s="11"/>
    </row>
    <row r="13" spans="1:29" s="10" customFormat="1" ht="18.75" x14ac:dyDescent="0.2">
      <c r="A13" s="316" t="s">
        <v>7</v>
      </c>
      <c r="B13" s="316"/>
      <c r="C13" s="31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24"/>
      <c r="B14" s="324"/>
      <c r="C14" s="324"/>
      <c r="D14" s="8"/>
      <c r="E14" s="8"/>
      <c r="F14" s="8"/>
      <c r="G14" s="8"/>
      <c r="H14" s="8"/>
      <c r="I14" s="8"/>
      <c r="J14" s="8"/>
      <c r="K14" s="8"/>
      <c r="L14" s="8"/>
      <c r="M14" s="8"/>
      <c r="N14" s="8"/>
      <c r="O14" s="8"/>
      <c r="P14" s="8"/>
      <c r="Q14" s="8"/>
      <c r="R14" s="8"/>
      <c r="S14" s="8"/>
      <c r="T14" s="8"/>
      <c r="U14" s="8"/>
    </row>
    <row r="15" spans="1:29" s="2" customFormat="1" ht="15.75" x14ac:dyDescent="0.2">
      <c r="A15" s="320" t="str">
        <f>'1. паспорт местоположение'!A15:C15</f>
        <v>Приобретение мобильной ДЭС мощностью 200 кВт, Горячеключевской район, пос. Транспортный</v>
      </c>
      <c r="B15" s="320"/>
      <c r="C15" s="320"/>
      <c r="D15" s="6"/>
      <c r="E15" s="6"/>
      <c r="F15" s="6"/>
      <c r="G15" s="6"/>
      <c r="H15" s="6"/>
      <c r="I15" s="6"/>
      <c r="J15" s="6"/>
      <c r="K15" s="6"/>
      <c r="L15" s="6"/>
      <c r="M15" s="6"/>
      <c r="N15" s="6"/>
      <c r="O15" s="6"/>
      <c r="P15" s="6"/>
      <c r="Q15" s="6"/>
      <c r="R15" s="6"/>
      <c r="S15" s="6"/>
      <c r="T15" s="6"/>
      <c r="U15" s="6"/>
    </row>
    <row r="16" spans="1:29" s="2" customFormat="1" ht="15" customHeight="1" x14ac:dyDescent="0.2">
      <c r="A16" s="316" t="s">
        <v>6</v>
      </c>
      <c r="B16" s="316"/>
      <c r="C16" s="316"/>
      <c r="D16" s="4"/>
      <c r="E16" s="4"/>
      <c r="F16" s="4"/>
      <c r="G16" s="4"/>
      <c r="H16" s="4"/>
      <c r="I16" s="4"/>
      <c r="J16" s="4"/>
      <c r="K16" s="4"/>
      <c r="L16" s="4"/>
      <c r="M16" s="4"/>
      <c r="N16" s="4"/>
      <c r="O16" s="4"/>
      <c r="P16" s="4"/>
      <c r="Q16" s="4"/>
      <c r="R16" s="4"/>
      <c r="S16" s="4"/>
      <c r="T16" s="4"/>
      <c r="U16" s="4"/>
    </row>
    <row r="17" spans="1:21" s="2" customFormat="1" ht="15" customHeight="1" x14ac:dyDescent="0.2">
      <c r="A17" s="325"/>
      <c r="B17" s="325"/>
      <c r="C17" s="325"/>
      <c r="D17" s="3"/>
      <c r="E17" s="3"/>
      <c r="F17" s="3"/>
      <c r="G17" s="3"/>
      <c r="H17" s="3"/>
      <c r="I17" s="3"/>
      <c r="J17" s="3"/>
      <c r="K17" s="3"/>
      <c r="L17" s="3"/>
      <c r="M17" s="3"/>
      <c r="N17" s="3"/>
      <c r="O17" s="3"/>
      <c r="P17" s="3"/>
      <c r="Q17" s="3"/>
      <c r="R17" s="3"/>
    </row>
    <row r="18" spans="1:21" s="2" customFormat="1" ht="27.75" customHeight="1" x14ac:dyDescent="0.2">
      <c r="A18" s="317" t="s">
        <v>417</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5</v>
      </c>
      <c r="B20" s="38" t="s">
        <v>66</v>
      </c>
      <c r="C20" s="37" t="s">
        <v>65</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33.75" customHeight="1" x14ac:dyDescent="0.2">
      <c r="A22" s="24" t="s">
        <v>64</v>
      </c>
      <c r="B22" s="31" t="s">
        <v>427</v>
      </c>
      <c r="C22" s="30" t="str">
        <f>[25]Лист1!$L$2</f>
        <v>Обеспечение временного резервное электроснабжение потребителей при аварийных отключениях от мобильной ДЭС</v>
      </c>
      <c r="D22" s="29"/>
      <c r="E22" s="29"/>
      <c r="F22" s="28"/>
      <c r="G22" s="28"/>
      <c r="H22" s="28"/>
      <c r="I22" s="28"/>
      <c r="J22" s="28"/>
      <c r="K22" s="28"/>
      <c r="L22" s="28"/>
      <c r="M22" s="28"/>
      <c r="N22" s="28"/>
      <c r="O22" s="28"/>
      <c r="P22" s="28"/>
      <c r="Q22" s="27"/>
      <c r="R22" s="27"/>
      <c r="S22" s="27"/>
      <c r="T22" s="27"/>
      <c r="U22" s="27"/>
    </row>
    <row r="23" spans="1:21" ht="105" customHeight="1" x14ac:dyDescent="0.25">
      <c r="A23" s="24" t="s">
        <v>63</v>
      </c>
      <c r="B23" s="26" t="s">
        <v>60</v>
      </c>
      <c r="C23" s="25" t="str">
        <f>[25]Лист1!$M$2</f>
        <v>Сокращение времени подачи электроэнергии потребителям в случае аварийных ситуаций до 2 часов</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440</v>
      </c>
      <c r="C24" s="25" t="s">
        <v>521</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441</v>
      </c>
      <c r="C25" s="309">
        <f>'[26]проект 2020'!$Z$18</f>
        <v>1.4325513916666668</v>
      </c>
      <c r="D25" s="23" t="s">
        <v>514</v>
      </c>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216</v>
      </c>
      <c r="C26" s="25" t="s">
        <v>515</v>
      </c>
      <c r="D26" s="23"/>
      <c r="E26" s="23"/>
      <c r="F26" s="23"/>
      <c r="G26" s="23"/>
      <c r="H26" s="23"/>
      <c r="I26" s="23"/>
      <c r="J26" s="23"/>
      <c r="K26" s="23"/>
      <c r="L26" s="23"/>
      <c r="M26" s="23"/>
      <c r="N26" s="23"/>
      <c r="O26" s="23"/>
      <c r="P26" s="23"/>
      <c r="Q26" s="23"/>
      <c r="R26" s="23"/>
      <c r="S26" s="23"/>
      <c r="T26" s="23"/>
      <c r="U26" s="23"/>
    </row>
    <row r="27" spans="1:21" ht="109.5" customHeight="1" x14ac:dyDescent="0.25">
      <c r="A27" s="24" t="s">
        <v>58</v>
      </c>
      <c r="B27" s="26" t="s">
        <v>428</v>
      </c>
      <c r="C27" s="36" t="str">
        <f>[25]Лист1!$N$2</f>
        <v>На основании протокола заседания (штаба) "58/2018-III от 12 декабря 2018 года по обеспечению безопасности электроснабжения при главе администрации (Губернаторе) Краснодарского края было принято решение: "п. 4.1 В целях обеспечения надежного электроснабжения и сокращения времени подачи напряжения потребителям (населению) в случаи аварийных ситуаций, рассмотреть возможность приобретения передвижных резервных источников питания (ДЭС) в текущем 2018 году (в том числе в рамках инвестиционной программы на следующий период)".</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40">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40">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5" t="s">
        <v>516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80" zoomScaleNormal="80" zoomScaleSheetLayoutView="80" workbookViewId="0">
      <selection activeCell="A17" sqref="A17:XFD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3" t="s">
        <v>10</v>
      </c>
    </row>
    <row r="3" spans="1:28" ht="18.75" x14ac:dyDescent="0.3">
      <c r="Z3" s="13" t="s">
        <v>67</v>
      </c>
    </row>
    <row r="4" spans="1:28" ht="18.75" customHeight="1" x14ac:dyDescent="0.25">
      <c r="A4" s="315" t="str">
        <f>'1. паспорт местоположение'!A5:C5</f>
        <v>Год раскрытия информации: 2020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row>
    <row r="6" spans="1:28" ht="18.75" x14ac:dyDescent="0.25">
      <c r="A6" s="319" t="s">
        <v>9</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149"/>
      <c r="AB6" s="149"/>
    </row>
    <row r="7" spans="1:28" ht="18.75"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49"/>
      <c r="AB7" s="149"/>
    </row>
    <row r="8" spans="1:28" ht="15.75" x14ac:dyDescent="0.25">
      <c r="A8" s="320" t="str">
        <f>'1. паспорт местоположение'!A9:C9</f>
        <v>Акционерное общество "НГТ-Энергия"</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150"/>
      <c r="AB8" s="150"/>
    </row>
    <row r="9" spans="1:28" ht="15.75" x14ac:dyDescent="0.25">
      <c r="A9" s="316" t="s">
        <v>8</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51"/>
      <c r="AB9" s="151"/>
    </row>
    <row r="10" spans="1:28" ht="18.75" x14ac:dyDescent="0.2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149"/>
      <c r="AB10" s="149"/>
    </row>
    <row r="11" spans="1:28" ht="15.75" x14ac:dyDescent="0.25">
      <c r="A11" s="320" t="str">
        <f>'1. паспорт местоположение'!A12:C12</f>
        <v>J_3</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150"/>
      <c r="AB11" s="150"/>
    </row>
    <row r="12" spans="1:28" ht="15.75" x14ac:dyDescent="0.25">
      <c r="A12" s="316" t="s">
        <v>7</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51"/>
      <c r="AB12" s="151"/>
    </row>
    <row r="13" spans="1:28"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9"/>
      <c r="AB13" s="9"/>
    </row>
    <row r="14" spans="1:28" ht="15.75" x14ac:dyDescent="0.25">
      <c r="A14" s="320" t="str">
        <f>'1. паспорт местоположение'!A15:C15</f>
        <v>Приобретение мобильной ДЭС мощностью 200 кВт, Горячеключевской район, пос. Транспортный</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150"/>
      <c r="AB14" s="150"/>
    </row>
    <row r="15" spans="1:28" ht="15.75" x14ac:dyDescent="0.25">
      <c r="A15" s="316" t="s">
        <v>6</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51"/>
      <c r="AB15" s="151"/>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57"/>
      <c r="AB16" s="157"/>
    </row>
    <row r="17" spans="1:28" x14ac:dyDescent="0.25">
      <c r="A17" s="349" t="s">
        <v>439</v>
      </c>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58"/>
      <c r="AB17" s="158"/>
    </row>
    <row r="18" spans="1:28" ht="32.25" customHeight="1" x14ac:dyDescent="0.25">
      <c r="A18" s="351" t="s">
        <v>312</v>
      </c>
      <c r="B18" s="352"/>
      <c r="C18" s="352"/>
      <c r="D18" s="352"/>
      <c r="E18" s="352"/>
      <c r="F18" s="352"/>
      <c r="G18" s="352"/>
      <c r="H18" s="352"/>
      <c r="I18" s="352"/>
      <c r="J18" s="352"/>
      <c r="K18" s="352"/>
      <c r="L18" s="353"/>
      <c r="M18" s="350" t="s">
        <v>313</v>
      </c>
      <c r="N18" s="350"/>
      <c r="O18" s="350"/>
      <c r="P18" s="350"/>
      <c r="Q18" s="350"/>
      <c r="R18" s="350"/>
      <c r="S18" s="350"/>
      <c r="T18" s="350"/>
      <c r="U18" s="350"/>
      <c r="V18" s="350"/>
      <c r="W18" s="350"/>
      <c r="X18" s="350"/>
      <c r="Y18" s="350"/>
      <c r="Z18" s="350"/>
    </row>
    <row r="19" spans="1:28" ht="151.5" customHeight="1" x14ac:dyDescent="0.25">
      <c r="A19" s="103" t="s">
        <v>219</v>
      </c>
      <c r="B19" s="104" t="s">
        <v>228</v>
      </c>
      <c r="C19" s="103" t="s">
        <v>306</v>
      </c>
      <c r="D19" s="103" t="s">
        <v>220</v>
      </c>
      <c r="E19" s="103" t="s">
        <v>307</v>
      </c>
      <c r="F19" s="103" t="s">
        <v>309</v>
      </c>
      <c r="G19" s="103" t="s">
        <v>308</v>
      </c>
      <c r="H19" s="103" t="s">
        <v>221</v>
      </c>
      <c r="I19" s="103" t="s">
        <v>310</v>
      </c>
      <c r="J19" s="103" t="s">
        <v>233</v>
      </c>
      <c r="K19" s="104" t="s">
        <v>227</v>
      </c>
      <c r="L19" s="104" t="s">
        <v>222</v>
      </c>
      <c r="M19" s="105" t="s">
        <v>241</v>
      </c>
      <c r="N19" s="104" t="s">
        <v>450</v>
      </c>
      <c r="O19" s="103" t="s">
        <v>239</v>
      </c>
      <c r="P19" s="103" t="s">
        <v>240</v>
      </c>
      <c r="Q19" s="103" t="s">
        <v>238</v>
      </c>
      <c r="R19" s="103" t="s">
        <v>221</v>
      </c>
      <c r="S19" s="103" t="s">
        <v>237</v>
      </c>
      <c r="T19" s="103" t="s">
        <v>236</v>
      </c>
      <c r="U19" s="103" t="s">
        <v>305</v>
      </c>
      <c r="V19" s="103" t="s">
        <v>238</v>
      </c>
      <c r="W19" s="107" t="s">
        <v>226</v>
      </c>
      <c r="X19" s="107" t="s">
        <v>244</v>
      </c>
      <c r="Y19" s="107" t="s">
        <v>245</v>
      </c>
      <c r="Z19" s="109" t="s">
        <v>242</v>
      </c>
    </row>
    <row r="20" spans="1:28" ht="16.5" customHeight="1" x14ac:dyDescent="0.25">
      <c r="A20" s="103">
        <v>1</v>
      </c>
      <c r="B20" s="104">
        <v>2</v>
      </c>
      <c r="C20" s="103">
        <v>3</v>
      </c>
      <c r="D20" s="104">
        <v>4</v>
      </c>
      <c r="E20" s="103">
        <v>5</v>
      </c>
      <c r="F20" s="104">
        <v>6</v>
      </c>
      <c r="G20" s="103">
        <v>7</v>
      </c>
      <c r="H20" s="104">
        <v>8</v>
      </c>
      <c r="I20" s="103">
        <v>9</v>
      </c>
      <c r="J20" s="104">
        <v>10</v>
      </c>
      <c r="K20" s="159">
        <v>11</v>
      </c>
      <c r="L20" s="104">
        <v>12</v>
      </c>
      <c r="M20" s="159">
        <v>13</v>
      </c>
      <c r="N20" s="104">
        <v>14</v>
      </c>
      <c r="O20" s="159">
        <v>15</v>
      </c>
      <c r="P20" s="104">
        <v>16</v>
      </c>
      <c r="Q20" s="159">
        <v>17</v>
      </c>
      <c r="R20" s="104">
        <v>18</v>
      </c>
      <c r="S20" s="159">
        <v>19</v>
      </c>
      <c r="T20" s="104">
        <v>20</v>
      </c>
      <c r="U20" s="159">
        <v>21</v>
      </c>
      <c r="V20" s="104">
        <v>22</v>
      </c>
      <c r="W20" s="159">
        <v>23</v>
      </c>
      <c r="X20" s="104">
        <v>24</v>
      </c>
      <c r="Y20" s="159">
        <v>25</v>
      </c>
      <c r="Z20" s="104">
        <v>26</v>
      </c>
    </row>
    <row r="21" spans="1:28" ht="45.75" customHeight="1" x14ac:dyDescent="0.25">
      <c r="A21" s="96" t="s">
        <v>290</v>
      </c>
      <c r="B21" s="102"/>
      <c r="C21" s="98" t="s">
        <v>292</v>
      </c>
      <c r="D21" s="98" t="s">
        <v>293</v>
      </c>
      <c r="E21" s="98" t="s">
        <v>294</v>
      </c>
      <c r="F21" s="98" t="s">
        <v>234</v>
      </c>
      <c r="G21" s="98" t="s">
        <v>295</v>
      </c>
      <c r="H21" s="98" t="s">
        <v>221</v>
      </c>
      <c r="I21" s="98" t="s">
        <v>296</v>
      </c>
      <c r="J21" s="98" t="s">
        <v>297</v>
      </c>
      <c r="K21" s="95"/>
      <c r="L21" s="99" t="s">
        <v>224</v>
      </c>
      <c r="M21" s="101" t="s">
        <v>314</v>
      </c>
      <c r="N21" s="95">
        <v>0</v>
      </c>
      <c r="O21" s="95"/>
      <c r="P21" s="95"/>
      <c r="Q21" s="95"/>
      <c r="R21" s="95"/>
      <c r="S21" s="95"/>
      <c r="T21" s="95"/>
      <c r="U21" s="95"/>
      <c r="V21" s="95"/>
      <c r="W21" s="95"/>
      <c r="X21" s="95"/>
      <c r="Y21" s="95"/>
      <c r="Z21" s="97" t="s">
        <v>243</v>
      </c>
    </row>
    <row r="22" spans="1:28" x14ac:dyDescent="0.25">
      <c r="A22" s="95" t="s">
        <v>223</v>
      </c>
      <c r="B22" s="95" t="s">
        <v>229</v>
      </c>
      <c r="C22" s="95">
        <v>0</v>
      </c>
      <c r="D22" s="95">
        <v>0</v>
      </c>
      <c r="E22" s="95">
        <v>0</v>
      </c>
      <c r="F22" s="98">
        <v>0</v>
      </c>
      <c r="G22" s="98">
        <v>0</v>
      </c>
      <c r="H22" s="95">
        <v>0</v>
      </c>
      <c r="I22" s="98">
        <v>0</v>
      </c>
      <c r="J22" s="98">
        <v>0</v>
      </c>
      <c r="K22" s="99" t="s">
        <v>314</v>
      </c>
      <c r="L22" s="95" t="s">
        <v>314</v>
      </c>
      <c r="M22" s="101" t="s">
        <v>314</v>
      </c>
      <c r="N22" s="95">
        <v>0</v>
      </c>
      <c r="O22" s="95">
        <v>0</v>
      </c>
      <c r="P22" s="95">
        <v>0</v>
      </c>
      <c r="Q22" s="95">
        <v>0</v>
      </c>
      <c r="R22" s="98">
        <v>0</v>
      </c>
      <c r="S22" s="98">
        <v>0</v>
      </c>
      <c r="T22" s="95">
        <v>0</v>
      </c>
      <c r="U22" s="98">
        <v>0</v>
      </c>
      <c r="V22" s="98">
        <v>0</v>
      </c>
      <c r="W22" s="95">
        <v>0</v>
      </c>
      <c r="X22" s="95">
        <v>0</v>
      </c>
      <c r="Y22" s="95">
        <v>0</v>
      </c>
      <c r="Z22" s="95" t="s">
        <v>314</v>
      </c>
    </row>
    <row r="23" spans="1:28" x14ac:dyDescent="0.25">
      <c r="A23" s="95" t="s">
        <v>223</v>
      </c>
      <c r="B23" s="95" t="s">
        <v>230</v>
      </c>
      <c r="C23" s="95">
        <v>0</v>
      </c>
      <c r="D23" s="95">
        <v>0</v>
      </c>
      <c r="E23" s="95">
        <v>0</v>
      </c>
      <c r="F23" s="98">
        <v>0</v>
      </c>
      <c r="G23" s="98">
        <v>0</v>
      </c>
      <c r="H23" s="95">
        <v>0</v>
      </c>
      <c r="I23" s="98">
        <v>0</v>
      </c>
      <c r="J23" s="98">
        <v>0</v>
      </c>
      <c r="K23" s="99" t="s">
        <v>314</v>
      </c>
      <c r="L23" s="100" t="s">
        <v>314</v>
      </c>
      <c r="M23" s="101" t="s">
        <v>314</v>
      </c>
      <c r="N23" s="95">
        <v>0</v>
      </c>
      <c r="O23" s="95">
        <v>0</v>
      </c>
      <c r="P23" s="95">
        <v>0</v>
      </c>
      <c r="Q23" s="95">
        <v>0</v>
      </c>
      <c r="R23" s="98">
        <v>0</v>
      </c>
      <c r="S23" s="98">
        <v>0</v>
      </c>
      <c r="T23" s="95">
        <v>0</v>
      </c>
      <c r="U23" s="98">
        <v>0</v>
      </c>
      <c r="V23" s="98">
        <v>0</v>
      </c>
      <c r="W23" s="99">
        <v>0</v>
      </c>
      <c r="X23" s="99">
        <v>0</v>
      </c>
      <c r="Y23" s="99">
        <v>0</v>
      </c>
      <c r="Z23" s="99" t="s">
        <v>314</v>
      </c>
    </row>
    <row r="24" spans="1:28" x14ac:dyDescent="0.25">
      <c r="A24" s="95" t="s">
        <v>223</v>
      </c>
      <c r="B24" s="95" t="s">
        <v>231</v>
      </c>
      <c r="C24" s="95">
        <v>0</v>
      </c>
      <c r="D24" s="95">
        <v>0</v>
      </c>
      <c r="E24" s="95">
        <v>0</v>
      </c>
      <c r="F24" s="98">
        <v>0</v>
      </c>
      <c r="G24" s="98">
        <v>0</v>
      </c>
      <c r="H24" s="95">
        <v>0</v>
      </c>
      <c r="I24" s="98">
        <v>0</v>
      </c>
      <c r="J24" s="98">
        <v>0</v>
      </c>
      <c r="K24" s="99" t="s">
        <v>314</v>
      </c>
      <c r="L24" s="100" t="s">
        <v>314</v>
      </c>
      <c r="M24" s="101" t="s">
        <v>314</v>
      </c>
      <c r="N24" s="95">
        <v>0</v>
      </c>
      <c r="O24" s="95">
        <v>0</v>
      </c>
      <c r="P24" s="95">
        <v>0</v>
      </c>
      <c r="Q24" s="95">
        <v>0</v>
      </c>
      <c r="R24" s="98">
        <v>0</v>
      </c>
      <c r="S24" s="98">
        <v>0</v>
      </c>
      <c r="T24" s="95">
        <v>0</v>
      </c>
      <c r="U24" s="98">
        <v>0</v>
      </c>
      <c r="V24" s="98">
        <v>0</v>
      </c>
      <c r="W24" s="95">
        <v>0</v>
      </c>
      <c r="X24" s="95">
        <v>0</v>
      </c>
      <c r="Y24" s="95">
        <v>0</v>
      </c>
      <c r="Z24" s="95" t="s">
        <v>314</v>
      </c>
    </row>
    <row r="25" spans="1:28" x14ac:dyDescent="0.25">
      <c r="A25" s="95" t="s">
        <v>223</v>
      </c>
      <c r="B25" s="95" t="s">
        <v>232</v>
      </c>
      <c r="C25" s="95">
        <v>0</v>
      </c>
      <c r="D25" s="95">
        <v>0</v>
      </c>
      <c r="E25" s="95">
        <v>0</v>
      </c>
      <c r="F25" s="98">
        <v>0</v>
      </c>
      <c r="G25" s="98">
        <v>0</v>
      </c>
      <c r="H25" s="95">
        <v>0</v>
      </c>
      <c r="I25" s="98">
        <v>0</v>
      </c>
      <c r="J25" s="98">
        <v>0</v>
      </c>
      <c r="K25" s="99" t="s">
        <v>314</v>
      </c>
      <c r="L25" s="100" t="s">
        <v>314</v>
      </c>
      <c r="M25" s="101" t="s">
        <v>314</v>
      </c>
      <c r="N25" s="95">
        <v>0</v>
      </c>
      <c r="O25" s="95">
        <v>0</v>
      </c>
      <c r="P25" s="95">
        <v>0</v>
      </c>
      <c r="Q25" s="95">
        <v>0</v>
      </c>
      <c r="R25" s="98">
        <v>0</v>
      </c>
      <c r="S25" s="98">
        <v>0</v>
      </c>
      <c r="T25" s="95">
        <v>0</v>
      </c>
      <c r="U25" s="98">
        <v>0</v>
      </c>
      <c r="V25" s="98">
        <v>0</v>
      </c>
      <c r="W25" s="95">
        <v>0</v>
      </c>
      <c r="X25" s="95">
        <v>0</v>
      </c>
      <c r="Y25" s="95">
        <v>0</v>
      </c>
      <c r="Z25" s="95" t="s">
        <v>314</v>
      </c>
    </row>
    <row r="26" spans="1:28" x14ac:dyDescent="0.25">
      <c r="A26" s="95"/>
      <c r="B26" s="95"/>
      <c r="C26" s="95">
        <v>0</v>
      </c>
      <c r="D26" s="95">
        <v>0</v>
      </c>
      <c r="E26" s="95">
        <v>0</v>
      </c>
      <c r="F26" s="98">
        <v>0</v>
      </c>
      <c r="G26" s="98">
        <v>0</v>
      </c>
      <c r="H26" s="95">
        <v>0</v>
      </c>
      <c r="I26" s="98">
        <v>0</v>
      </c>
      <c r="J26" s="98">
        <v>0</v>
      </c>
      <c r="K26" s="99" t="s">
        <v>314</v>
      </c>
      <c r="L26" s="100" t="s">
        <v>314</v>
      </c>
      <c r="M26" s="101" t="s">
        <v>314</v>
      </c>
      <c r="N26" s="95">
        <v>0</v>
      </c>
      <c r="O26" s="95">
        <v>0</v>
      </c>
      <c r="P26" s="95">
        <v>0</v>
      </c>
      <c r="Q26" s="95">
        <v>0</v>
      </c>
      <c r="R26" s="98">
        <v>0</v>
      </c>
      <c r="S26" s="98">
        <v>0</v>
      </c>
      <c r="T26" s="95">
        <v>0</v>
      </c>
      <c r="U26" s="98">
        <v>0</v>
      </c>
      <c r="V26" s="98">
        <v>0</v>
      </c>
      <c r="W26" s="95">
        <v>0</v>
      </c>
      <c r="X26" s="95">
        <v>0</v>
      </c>
      <c r="Y26" s="95">
        <v>0</v>
      </c>
      <c r="Z26" s="95" t="s">
        <v>314</v>
      </c>
    </row>
    <row r="27" spans="1:28" ht="30" x14ac:dyDescent="0.25">
      <c r="A27" s="102" t="s">
        <v>291</v>
      </c>
      <c r="B27" s="102"/>
      <c r="C27" s="98" t="s">
        <v>298</v>
      </c>
      <c r="D27" s="98" t="s">
        <v>299</v>
      </c>
      <c r="E27" s="98" t="s">
        <v>300</v>
      </c>
      <c r="F27" s="98" t="s">
        <v>301</v>
      </c>
      <c r="G27" s="98" t="s">
        <v>302</v>
      </c>
      <c r="H27" s="98" t="s">
        <v>221</v>
      </c>
      <c r="I27" s="98" t="s">
        <v>303</v>
      </c>
      <c r="J27" s="98" t="s">
        <v>304</v>
      </c>
      <c r="K27" s="99" t="s">
        <v>314</v>
      </c>
      <c r="L27" s="100" t="s">
        <v>314</v>
      </c>
      <c r="M27" s="101" t="s">
        <v>314</v>
      </c>
      <c r="N27" s="95"/>
      <c r="O27" s="95"/>
      <c r="P27" s="95"/>
      <c r="Q27" s="95"/>
      <c r="R27" s="95"/>
      <c r="S27" s="95"/>
      <c r="T27" s="95"/>
      <c r="U27" s="95"/>
      <c r="V27" s="95"/>
      <c r="W27" s="95"/>
      <c r="X27" s="95"/>
      <c r="Y27" s="95"/>
      <c r="Z27" s="95"/>
    </row>
    <row r="28" spans="1:28" x14ac:dyDescent="0.25">
      <c r="A28" s="95" t="s">
        <v>0</v>
      </c>
      <c r="B28" s="95" t="s">
        <v>0</v>
      </c>
      <c r="C28" s="95" t="s">
        <v>0</v>
      </c>
      <c r="D28" s="95" t="s">
        <v>0</v>
      </c>
      <c r="E28" s="95" t="s">
        <v>0</v>
      </c>
      <c r="F28" s="95" t="s">
        <v>0</v>
      </c>
      <c r="G28" s="95" t="s">
        <v>0</v>
      </c>
      <c r="H28" s="95" t="s">
        <v>0</v>
      </c>
      <c r="I28" s="95" t="s">
        <v>0</v>
      </c>
      <c r="J28" s="95" t="s">
        <v>0</v>
      </c>
      <c r="K28" s="95" t="s">
        <v>0</v>
      </c>
      <c r="L28" s="95"/>
      <c r="M28" s="95"/>
      <c r="N28" s="95"/>
      <c r="O28" s="95"/>
      <c r="P28" s="95"/>
      <c r="Q28" s="95"/>
      <c r="R28" s="95"/>
      <c r="S28" s="95"/>
      <c r="T28" s="95"/>
      <c r="U28" s="95"/>
      <c r="V28" s="95"/>
      <c r="W28" s="95"/>
      <c r="X28" s="95"/>
      <c r="Y28" s="95"/>
      <c r="Z28" s="95"/>
    </row>
    <row r="32" spans="1:28" x14ac:dyDescent="0.25">
      <c r="A32" s="108"/>
    </row>
  </sheetData>
  <mergeCells count="15">
    <mergeCell ref="A17:Z17"/>
    <mergeCell ref="M18:Z18"/>
    <mergeCell ref="A18:L18"/>
    <mergeCell ref="A15:Z15"/>
    <mergeCell ref="A16:Z16"/>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68</v>
      </c>
    </row>
    <row r="2" spans="1:28" s="10" customFormat="1" ht="18.75" customHeight="1" x14ac:dyDescent="0.3">
      <c r="A2" s="16"/>
      <c r="B2" s="16"/>
      <c r="O2" s="13" t="s">
        <v>10</v>
      </c>
    </row>
    <row r="3" spans="1:28" s="10" customFormat="1" ht="18.75" x14ac:dyDescent="0.3">
      <c r="A3" s="15"/>
      <c r="B3" s="15"/>
      <c r="O3" s="13" t="s">
        <v>67</v>
      </c>
    </row>
    <row r="4" spans="1:28" s="10" customFormat="1" ht="18.75" x14ac:dyDescent="0.3">
      <c r="A4" s="15"/>
      <c r="B4" s="15"/>
      <c r="L4" s="13"/>
    </row>
    <row r="5" spans="1:28" s="10" customFormat="1" ht="15.75" x14ac:dyDescent="0.2">
      <c r="A5" s="315" t="str">
        <f>'3.4. Паспорт надежность'!A4:Z4</f>
        <v>Год раскрытия информации: 2020 год</v>
      </c>
      <c r="B5" s="315"/>
      <c r="C5" s="315"/>
      <c r="D5" s="315"/>
      <c r="E5" s="315"/>
      <c r="F5" s="315"/>
      <c r="G5" s="315"/>
      <c r="H5" s="315"/>
      <c r="I5" s="315"/>
      <c r="J5" s="315"/>
      <c r="K5" s="315"/>
      <c r="L5" s="315"/>
      <c r="M5" s="315"/>
      <c r="N5" s="315"/>
      <c r="O5" s="315"/>
      <c r="P5" s="156"/>
      <c r="Q5" s="156"/>
      <c r="R5" s="156"/>
      <c r="S5" s="156"/>
      <c r="T5" s="156"/>
      <c r="U5" s="156"/>
      <c r="V5" s="156"/>
      <c r="W5" s="156"/>
      <c r="X5" s="156"/>
      <c r="Y5" s="156"/>
      <c r="Z5" s="156"/>
      <c r="AA5" s="156"/>
      <c r="AB5" s="156"/>
    </row>
    <row r="6" spans="1:28" s="10" customFormat="1" ht="18.75" x14ac:dyDescent="0.3">
      <c r="A6" s="15"/>
      <c r="B6" s="15"/>
      <c r="L6" s="13"/>
    </row>
    <row r="7" spans="1:28" s="10" customFormat="1" ht="18.75" x14ac:dyDescent="0.2">
      <c r="A7" s="319" t="s">
        <v>9</v>
      </c>
      <c r="B7" s="319"/>
      <c r="C7" s="319"/>
      <c r="D7" s="319"/>
      <c r="E7" s="319"/>
      <c r="F7" s="319"/>
      <c r="G7" s="319"/>
      <c r="H7" s="319"/>
      <c r="I7" s="319"/>
      <c r="J7" s="319"/>
      <c r="K7" s="319"/>
      <c r="L7" s="319"/>
      <c r="M7" s="319"/>
      <c r="N7" s="319"/>
      <c r="O7" s="319"/>
      <c r="P7" s="11"/>
      <c r="Q7" s="11"/>
      <c r="R7" s="11"/>
      <c r="S7" s="11"/>
      <c r="T7" s="11"/>
      <c r="U7" s="11"/>
      <c r="V7" s="11"/>
      <c r="W7" s="11"/>
      <c r="X7" s="11"/>
      <c r="Y7" s="11"/>
      <c r="Z7" s="11"/>
    </row>
    <row r="8" spans="1:28" s="10" customFormat="1" ht="18.75" x14ac:dyDescent="0.2">
      <c r="A8" s="319"/>
      <c r="B8" s="319"/>
      <c r="C8" s="319"/>
      <c r="D8" s="319"/>
      <c r="E8" s="319"/>
      <c r="F8" s="319"/>
      <c r="G8" s="319"/>
      <c r="H8" s="319"/>
      <c r="I8" s="319"/>
      <c r="J8" s="319"/>
      <c r="K8" s="319"/>
      <c r="L8" s="319"/>
      <c r="M8" s="319"/>
      <c r="N8" s="319"/>
      <c r="O8" s="319"/>
      <c r="P8" s="11"/>
      <c r="Q8" s="11"/>
      <c r="R8" s="11"/>
      <c r="S8" s="11"/>
      <c r="T8" s="11"/>
      <c r="U8" s="11"/>
      <c r="V8" s="11"/>
      <c r="W8" s="11"/>
      <c r="X8" s="11"/>
      <c r="Y8" s="11"/>
      <c r="Z8" s="11"/>
    </row>
    <row r="9" spans="1:28" s="10" customFormat="1" ht="18.75" x14ac:dyDescent="0.2">
      <c r="A9" s="355" t="str">
        <f>'3.4. Паспорт надежность'!A8:Z8</f>
        <v>Акционерное общество "НГТ-Энергия"</v>
      </c>
      <c r="B9" s="355"/>
      <c r="C9" s="355"/>
      <c r="D9" s="355"/>
      <c r="E9" s="355"/>
      <c r="F9" s="355"/>
      <c r="G9" s="355"/>
      <c r="H9" s="355"/>
      <c r="I9" s="355"/>
      <c r="J9" s="355"/>
      <c r="K9" s="355"/>
      <c r="L9" s="355"/>
      <c r="M9" s="355"/>
      <c r="N9" s="355"/>
      <c r="O9" s="355"/>
      <c r="P9" s="11"/>
      <c r="Q9" s="11"/>
      <c r="R9" s="11"/>
      <c r="S9" s="11"/>
      <c r="T9" s="11"/>
      <c r="U9" s="11"/>
      <c r="V9" s="11"/>
      <c r="W9" s="11"/>
      <c r="X9" s="11"/>
      <c r="Y9" s="11"/>
      <c r="Z9" s="11"/>
    </row>
    <row r="10" spans="1:28" s="10" customFormat="1" ht="18.75" x14ac:dyDescent="0.2">
      <c r="A10" s="316" t="s">
        <v>8</v>
      </c>
      <c r="B10" s="316"/>
      <c r="C10" s="316"/>
      <c r="D10" s="316"/>
      <c r="E10" s="316"/>
      <c r="F10" s="316"/>
      <c r="G10" s="316"/>
      <c r="H10" s="316"/>
      <c r="I10" s="316"/>
      <c r="J10" s="316"/>
      <c r="K10" s="316"/>
      <c r="L10" s="316"/>
      <c r="M10" s="316"/>
      <c r="N10" s="316"/>
      <c r="O10" s="316"/>
      <c r="P10" s="11"/>
      <c r="Q10" s="11"/>
      <c r="R10" s="11"/>
      <c r="S10" s="11"/>
      <c r="T10" s="11"/>
      <c r="U10" s="11"/>
      <c r="V10" s="11"/>
      <c r="W10" s="11"/>
      <c r="X10" s="11"/>
      <c r="Y10" s="11"/>
      <c r="Z10" s="11"/>
    </row>
    <row r="11" spans="1:28" s="10" customFormat="1" ht="18.75" x14ac:dyDescent="0.2">
      <c r="A11" s="319"/>
      <c r="B11" s="319"/>
      <c r="C11" s="319"/>
      <c r="D11" s="319"/>
      <c r="E11" s="319"/>
      <c r="F11" s="319"/>
      <c r="G11" s="319"/>
      <c r="H11" s="319"/>
      <c r="I11" s="319"/>
      <c r="J11" s="319"/>
      <c r="K11" s="319"/>
      <c r="L11" s="319"/>
      <c r="M11" s="319"/>
      <c r="N11" s="319"/>
      <c r="O11" s="319"/>
      <c r="P11" s="11"/>
      <c r="Q11" s="11"/>
      <c r="R11" s="11"/>
      <c r="S11" s="11"/>
      <c r="T11" s="11"/>
      <c r="U11" s="11"/>
      <c r="V11" s="11"/>
      <c r="W11" s="11"/>
      <c r="X11" s="11"/>
      <c r="Y11" s="11"/>
      <c r="Z11" s="11"/>
    </row>
    <row r="12" spans="1:28" s="10" customFormat="1" ht="18.75" x14ac:dyDescent="0.2">
      <c r="A12" s="355" t="str">
        <f>'3.4. Паспорт надежность'!A11:Z11</f>
        <v>J_3</v>
      </c>
      <c r="B12" s="355"/>
      <c r="C12" s="355"/>
      <c r="D12" s="355"/>
      <c r="E12" s="355"/>
      <c r="F12" s="355"/>
      <c r="G12" s="355"/>
      <c r="H12" s="355"/>
      <c r="I12" s="355"/>
      <c r="J12" s="355"/>
      <c r="K12" s="355"/>
      <c r="L12" s="355"/>
      <c r="M12" s="355"/>
      <c r="N12" s="355"/>
      <c r="O12" s="355"/>
      <c r="P12" s="11"/>
      <c r="Q12" s="11"/>
      <c r="R12" s="11"/>
      <c r="S12" s="11"/>
      <c r="T12" s="11"/>
      <c r="U12" s="11"/>
      <c r="V12" s="11"/>
      <c r="W12" s="11"/>
      <c r="X12" s="11"/>
      <c r="Y12" s="11"/>
      <c r="Z12" s="11"/>
    </row>
    <row r="13" spans="1:28" s="10" customFormat="1" ht="18.75" x14ac:dyDescent="0.2">
      <c r="A13" s="316" t="s">
        <v>7</v>
      </c>
      <c r="B13" s="316"/>
      <c r="C13" s="316"/>
      <c r="D13" s="316"/>
      <c r="E13" s="316"/>
      <c r="F13" s="316"/>
      <c r="G13" s="316"/>
      <c r="H13" s="316"/>
      <c r="I13" s="316"/>
      <c r="J13" s="316"/>
      <c r="K13" s="316"/>
      <c r="L13" s="316"/>
      <c r="M13" s="316"/>
      <c r="N13" s="316"/>
      <c r="O13" s="316"/>
      <c r="P13" s="11"/>
      <c r="Q13" s="11"/>
      <c r="R13" s="11"/>
      <c r="S13" s="11"/>
      <c r="T13" s="11"/>
      <c r="U13" s="11"/>
      <c r="V13" s="11"/>
      <c r="W13" s="11"/>
      <c r="X13" s="11"/>
      <c r="Y13" s="11"/>
      <c r="Z13" s="11"/>
    </row>
    <row r="14" spans="1:28" s="7" customFormat="1" ht="15.75" customHeight="1" x14ac:dyDescent="0.2">
      <c r="A14" s="324"/>
      <c r="B14" s="324"/>
      <c r="C14" s="324"/>
      <c r="D14" s="324"/>
      <c r="E14" s="324"/>
      <c r="F14" s="324"/>
      <c r="G14" s="324"/>
      <c r="H14" s="324"/>
      <c r="I14" s="324"/>
      <c r="J14" s="324"/>
      <c r="K14" s="324"/>
      <c r="L14" s="324"/>
      <c r="M14" s="324"/>
      <c r="N14" s="324"/>
      <c r="O14" s="324"/>
      <c r="P14" s="8"/>
      <c r="Q14" s="8"/>
      <c r="R14" s="8"/>
      <c r="S14" s="8"/>
      <c r="T14" s="8"/>
      <c r="U14" s="8"/>
      <c r="V14" s="8"/>
      <c r="W14" s="8"/>
      <c r="X14" s="8"/>
      <c r="Y14" s="8"/>
      <c r="Z14" s="8"/>
    </row>
    <row r="15" spans="1:28" s="2" customFormat="1" ht="12" x14ac:dyDescent="0.2">
      <c r="A15" s="355" t="str">
        <f>'3.4. Паспорт надежность'!A14:Z14</f>
        <v>Приобретение мобильной ДЭС мощностью 200 кВт, Горячеключевской район, пос. Транспортный</v>
      </c>
      <c r="B15" s="355"/>
      <c r="C15" s="355"/>
      <c r="D15" s="355"/>
      <c r="E15" s="355"/>
      <c r="F15" s="355"/>
      <c r="G15" s="355"/>
      <c r="H15" s="355"/>
      <c r="I15" s="355"/>
      <c r="J15" s="355"/>
      <c r="K15" s="355"/>
      <c r="L15" s="355"/>
      <c r="M15" s="355"/>
      <c r="N15" s="355"/>
      <c r="O15" s="355"/>
      <c r="P15" s="6"/>
      <c r="Q15" s="6"/>
      <c r="R15" s="6"/>
      <c r="S15" s="6"/>
      <c r="T15" s="6"/>
      <c r="U15" s="6"/>
      <c r="V15" s="6"/>
      <c r="W15" s="6"/>
      <c r="X15" s="6"/>
      <c r="Y15" s="6"/>
      <c r="Z15" s="6"/>
    </row>
    <row r="16" spans="1:28" s="2" customFormat="1" ht="15" customHeight="1" x14ac:dyDescent="0.2">
      <c r="A16" s="316" t="s">
        <v>6</v>
      </c>
      <c r="B16" s="316"/>
      <c r="C16" s="316"/>
      <c r="D16" s="316"/>
      <c r="E16" s="316"/>
      <c r="F16" s="316"/>
      <c r="G16" s="316"/>
      <c r="H16" s="316"/>
      <c r="I16" s="316"/>
      <c r="J16" s="316"/>
      <c r="K16" s="316"/>
      <c r="L16" s="316"/>
      <c r="M16" s="316"/>
      <c r="N16" s="316"/>
      <c r="O16" s="316"/>
      <c r="P16" s="4"/>
      <c r="Q16" s="4"/>
      <c r="R16" s="4"/>
      <c r="S16" s="4"/>
      <c r="T16" s="4"/>
      <c r="U16" s="4"/>
      <c r="V16" s="4"/>
      <c r="W16" s="4"/>
      <c r="X16" s="4"/>
      <c r="Y16" s="4"/>
      <c r="Z16" s="4"/>
    </row>
    <row r="17" spans="1:26" s="2" customFormat="1" ht="15" customHeight="1" x14ac:dyDescent="0.2">
      <c r="A17" s="325"/>
      <c r="B17" s="325"/>
      <c r="C17" s="325"/>
      <c r="D17" s="325"/>
      <c r="E17" s="325"/>
      <c r="F17" s="325"/>
      <c r="G17" s="325"/>
      <c r="H17" s="325"/>
      <c r="I17" s="325"/>
      <c r="J17" s="325"/>
      <c r="K17" s="325"/>
      <c r="L17" s="325"/>
      <c r="M17" s="325"/>
      <c r="N17" s="325"/>
      <c r="O17" s="325"/>
      <c r="P17" s="3"/>
      <c r="Q17" s="3"/>
      <c r="R17" s="3"/>
      <c r="S17" s="3"/>
      <c r="T17" s="3"/>
      <c r="U17" s="3"/>
      <c r="V17" s="3"/>
      <c r="W17" s="3"/>
    </row>
    <row r="18" spans="1:26" s="2" customFormat="1" ht="91.5" customHeight="1" x14ac:dyDescent="0.2">
      <c r="A18" s="356" t="s">
        <v>423</v>
      </c>
      <c r="B18" s="356"/>
      <c r="C18" s="356"/>
      <c r="D18" s="356"/>
      <c r="E18" s="356"/>
      <c r="F18" s="356"/>
      <c r="G18" s="356"/>
      <c r="H18" s="356"/>
      <c r="I18" s="356"/>
      <c r="J18" s="356"/>
      <c r="K18" s="356"/>
      <c r="L18" s="356"/>
      <c r="M18" s="356"/>
      <c r="N18" s="356"/>
      <c r="O18" s="356"/>
      <c r="P18" s="5"/>
      <c r="Q18" s="5"/>
      <c r="R18" s="5"/>
      <c r="S18" s="5"/>
      <c r="T18" s="5"/>
      <c r="U18" s="5"/>
      <c r="V18" s="5"/>
      <c r="W18" s="5"/>
      <c r="X18" s="5"/>
      <c r="Y18" s="5"/>
      <c r="Z18" s="5"/>
    </row>
    <row r="19" spans="1:26" s="2" customFormat="1" ht="78" customHeight="1" x14ac:dyDescent="0.2">
      <c r="A19" s="357" t="s">
        <v>5</v>
      </c>
      <c r="B19" s="357" t="s">
        <v>87</v>
      </c>
      <c r="C19" s="357" t="s">
        <v>86</v>
      </c>
      <c r="D19" s="357" t="s">
        <v>75</v>
      </c>
      <c r="E19" s="358" t="s">
        <v>85</v>
      </c>
      <c r="F19" s="359"/>
      <c r="G19" s="359"/>
      <c r="H19" s="359"/>
      <c r="I19" s="360"/>
      <c r="J19" s="357" t="s">
        <v>84</v>
      </c>
      <c r="K19" s="357"/>
      <c r="L19" s="357"/>
      <c r="M19" s="357"/>
      <c r="N19" s="357"/>
      <c r="O19" s="357"/>
      <c r="P19" s="3"/>
      <c r="Q19" s="3"/>
      <c r="R19" s="3"/>
      <c r="S19" s="3"/>
      <c r="T19" s="3"/>
      <c r="U19" s="3"/>
      <c r="V19" s="3"/>
      <c r="W19" s="3"/>
    </row>
    <row r="20" spans="1:26" s="2" customFormat="1" ht="51" customHeight="1" x14ac:dyDescent="0.2">
      <c r="A20" s="357"/>
      <c r="B20" s="357"/>
      <c r="C20" s="357"/>
      <c r="D20" s="357"/>
      <c r="E20" s="42" t="s">
        <v>83</v>
      </c>
      <c r="F20" s="42" t="s">
        <v>82</v>
      </c>
      <c r="G20" s="42" t="s">
        <v>81</v>
      </c>
      <c r="H20" s="42" t="s">
        <v>80</v>
      </c>
      <c r="I20" s="42" t="s">
        <v>79</v>
      </c>
      <c r="J20" s="42" t="s">
        <v>78</v>
      </c>
      <c r="K20" s="42" t="s">
        <v>4</v>
      </c>
      <c r="L20" s="46" t="s">
        <v>3</v>
      </c>
      <c r="M20" s="45" t="s">
        <v>217</v>
      </c>
      <c r="N20" s="45" t="s">
        <v>77</v>
      </c>
      <c r="O20" s="45" t="s">
        <v>76</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44" t="s">
        <v>314</v>
      </c>
      <c r="B22" s="44" t="s">
        <v>314</v>
      </c>
      <c r="C22" s="44" t="s">
        <v>314</v>
      </c>
      <c r="D22" s="44" t="s">
        <v>314</v>
      </c>
      <c r="E22" s="44" t="s">
        <v>314</v>
      </c>
      <c r="F22" s="44" t="s">
        <v>314</v>
      </c>
      <c r="G22" s="44" t="s">
        <v>314</v>
      </c>
      <c r="H22" s="44" t="s">
        <v>314</v>
      </c>
      <c r="I22" s="44" t="s">
        <v>314</v>
      </c>
      <c r="J22" s="44" t="s">
        <v>314</v>
      </c>
      <c r="K22" s="44" t="s">
        <v>314</v>
      </c>
      <c r="L22" s="44" t="s">
        <v>314</v>
      </c>
      <c r="M22" s="44" t="s">
        <v>314</v>
      </c>
      <c r="N22" s="44" t="s">
        <v>314</v>
      </c>
      <c r="O22" s="44" t="s">
        <v>314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7"/>
  <sheetViews>
    <sheetView topLeftCell="A13" zoomScale="70" zoomScaleNormal="70" workbookViewId="0">
      <selection activeCell="A6" sqref="A6"/>
    </sheetView>
  </sheetViews>
  <sheetFormatPr defaultRowHeight="15.75" outlineLevelRow="1" x14ac:dyDescent="0.25"/>
  <cols>
    <col min="1" max="1" width="61.7109375" style="209" customWidth="1"/>
    <col min="2" max="2" width="18.5703125" style="209" customWidth="1"/>
    <col min="3" max="3" width="18.42578125" style="209" bestFit="1" customWidth="1"/>
    <col min="4" max="6" width="18.42578125" style="209" customWidth="1"/>
    <col min="7" max="7" width="20.28515625" style="209" customWidth="1"/>
    <col min="8" max="17" width="18.42578125" style="209" customWidth="1"/>
    <col min="18" max="21" width="20.140625" style="209" customWidth="1"/>
    <col min="22" max="33" width="20.85546875" style="209" customWidth="1"/>
    <col min="34" max="34" width="18.42578125" style="209" customWidth="1"/>
    <col min="35" max="35" width="21" style="209" customWidth="1"/>
    <col min="36" max="37" width="19" style="210" customWidth="1"/>
    <col min="38" max="40" width="19.85546875" style="210" customWidth="1"/>
    <col min="41" max="16384" width="9.140625" style="210"/>
  </cols>
  <sheetData>
    <row r="1" spans="1:35" ht="18.75" x14ac:dyDescent="0.25">
      <c r="A1" s="206" t="s">
        <v>482</v>
      </c>
      <c r="B1" s="207"/>
      <c r="C1" s="207"/>
      <c r="D1" s="207"/>
      <c r="E1" s="207"/>
      <c r="F1" s="207"/>
      <c r="G1" s="207"/>
      <c r="H1" s="207"/>
      <c r="I1" s="208"/>
      <c r="J1" s="208"/>
      <c r="L1" s="207"/>
      <c r="M1" s="207"/>
      <c r="N1" s="207"/>
      <c r="O1" s="207"/>
      <c r="P1" s="207"/>
      <c r="Q1" s="207"/>
      <c r="R1" s="207"/>
      <c r="S1" s="207"/>
      <c r="T1" s="207"/>
      <c r="U1" s="207"/>
      <c r="V1" s="207"/>
      <c r="W1" s="207"/>
      <c r="X1" s="207"/>
      <c r="Y1" s="207"/>
      <c r="Z1" s="207"/>
      <c r="AA1" s="207"/>
      <c r="AB1" s="207"/>
      <c r="AC1" s="39"/>
      <c r="AD1" s="39"/>
      <c r="AE1" s="207"/>
      <c r="AF1" s="207"/>
      <c r="AG1" s="207"/>
      <c r="AH1" s="207"/>
      <c r="AI1" s="39"/>
    </row>
    <row r="2" spans="1:35" ht="18.75" x14ac:dyDescent="0.3">
      <c r="A2" s="211"/>
      <c r="B2" s="207"/>
      <c r="C2" s="207"/>
      <c r="D2" s="207"/>
      <c r="E2" s="207"/>
      <c r="F2" s="207"/>
      <c r="G2" s="207"/>
      <c r="H2" s="207"/>
      <c r="I2" s="208"/>
      <c r="J2" s="208"/>
      <c r="L2" s="207"/>
      <c r="M2" s="207"/>
      <c r="N2" s="207"/>
      <c r="O2" s="207"/>
      <c r="P2" s="207"/>
      <c r="Q2" s="207"/>
      <c r="R2" s="207"/>
      <c r="S2" s="207"/>
      <c r="T2" s="207"/>
      <c r="U2" s="207"/>
      <c r="V2" s="207"/>
      <c r="W2" s="207"/>
      <c r="X2" s="207"/>
      <c r="Y2" s="207"/>
      <c r="Z2" s="207"/>
      <c r="AA2" s="207"/>
      <c r="AB2" s="207"/>
      <c r="AC2" s="13"/>
      <c r="AD2" s="13"/>
      <c r="AE2" s="207"/>
      <c r="AF2" s="207"/>
      <c r="AG2" s="207"/>
      <c r="AH2" s="207"/>
      <c r="AI2" s="13"/>
    </row>
    <row r="3" spans="1:35" ht="18.75" x14ac:dyDescent="0.3">
      <c r="A3" s="212"/>
      <c r="B3" s="207"/>
      <c r="C3" s="207"/>
      <c r="D3" s="207"/>
      <c r="E3" s="207"/>
      <c r="F3" s="207"/>
      <c r="G3" s="207"/>
      <c r="H3" s="207"/>
      <c r="I3" s="208"/>
      <c r="J3" s="208"/>
      <c r="L3" s="207"/>
      <c r="M3" s="207"/>
      <c r="N3" s="207"/>
      <c r="O3" s="207"/>
      <c r="P3" s="207"/>
      <c r="Q3" s="207"/>
      <c r="R3" s="207"/>
      <c r="S3" s="207"/>
      <c r="T3" s="207"/>
      <c r="U3" s="207"/>
      <c r="V3" s="207"/>
      <c r="W3" s="207"/>
      <c r="X3" s="207"/>
      <c r="Y3" s="207"/>
      <c r="Z3" s="207"/>
      <c r="AA3" s="207"/>
      <c r="AB3" s="207"/>
      <c r="AC3" s="13"/>
      <c r="AD3" s="13"/>
      <c r="AE3" s="207"/>
      <c r="AF3" s="207"/>
      <c r="AG3" s="207"/>
      <c r="AH3" s="207"/>
      <c r="AI3" s="13"/>
    </row>
    <row r="4" spans="1:35" ht="18.75" x14ac:dyDescent="0.3">
      <c r="A4" s="212"/>
      <c r="B4" s="207"/>
      <c r="C4" s="207"/>
      <c r="D4" s="207"/>
      <c r="E4" s="207"/>
      <c r="F4" s="207"/>
      <c r="G4" s="207"/>
      <c r="H4" s="207"/>
      <c r="I4" s="208"/>
      <c r="J4" s="208"/>
      <c r="K4" s="13"/>
      <c r="L4" s="207"/>
      <c r="M4" s="207"/>
      <c r="N4" s="207"/>
      <c r="O4" s="207"/>
      <c r="P4" s="207"/>
      <c r="Q4" s="207"/>
      <c r="R4" s="207"/>
      <c r="S4" s="207"/>
      <c r="T4" s="207"/>
      <c r="U4" s="207"/>
      <c r="V4" s="207"/>
      <c r="W4" s="207"/>
      <c r="X4" s="207"/>
      <c r="Y4" s="207"/>
      <c r="Z4" s="207"/>
      <c r="AA4" s="207"/>
      <c r="AB4" s="207"/>
      <c r="AC4" s="207"/>
      <c r="AD4" s="207"/>
      <c r="AE4" s="207"/>
      <c r="AF4" s="207"/>
      <c r="AG4" s="207"/>
      <c r="AH4" s="207"/>
      <c r="AI4" s="207"/>
    </row>
    <row r="5" spans="1:35" ht="18.75" x14ac:dyDescent="0.25">
      <c r="A5" s="362" t="str">
        <f>'4. паспортбюджет'!A5:O5</f>
        <v>Год раскрытия информации: 2020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213"/>
      <c r="AE5" s="214"/>
      <c r="AF5" s="214"/>
      <c r="AG5" s="214"/>
      <c r="AH5" s="214"/>
      <c r="AI5" s="214"/>
    </row>
    <row r="6" spans="1:35" ht="18.75" x14ac:dyDescent="0.3">
      <c r="A6" s="212"/>
      <c r="B6" s="207"/>
      <c r="C6" s="207"/>
      <c r="D6" s="207"/>
      <c r="E6" s="207"/>
      <c r="F6" s="207"/>
      <c r="G6" s="207"/>
      <c r="H6" s="207"/>
      <c r="I6" s="208"/>
      <c r="J6" s="208"/>
      <c r="K6" s="13"/>
      <c r="L6" s="207"/>
      <c r="M6" s="207"/>
      <c r="N6" s="207"/>
      <c r="O6" s="207"/>
      <c r="P6" s="207"/>
      <c r="Q6" s="207"/>
      <c r="R6" s="207"/>
      <c r="S6" s="207"/>
      <c r="T6" s="207"/>
      <c r="U6" s="207"/>
      <c r="V6" s="207"/>
      <c r="W6" s="207"/>
      <c r="X6" s="207"/>
      <c r="Y6" s="207"/>
      <c r="Z6" s="207"/>
      <c r="AA6" s="207"/>
      <c r="AB6" s="207"/>
      <c r="AC6" s="207"/>
      <c r="AD6" s="207"/>
      <c r="AE6" s="207"/>
      <c r="AF6" s="207"/>
      <c r="AG6" s="207"/>
      <c r="AH6" s="207"/>
      <c r="AI6" s="207"/>
    </row>
    <row r="7" spans="1:35" ht="18.75" x14ac:dyDescent="0.25">
      <c r="A7" s="362" t="s">
        <v>9</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215"/>
      <c r="AE7" s="216"/>
      <c r="AF7" s="216"/>
      <c r="AG7" s="216"/>
      <c r="AH7" s="216"/>
      <c r="AI7" s="216"/>
    </row>
    <row r="8" spans="1:35" ht="18.75" x14ac:dyDescent="0.25">
      <c r="A8" s="215"/>
      <c r="B8" s="215"/>
      <c r="C8" s="215"/>
      <c r="D8" s="215"/>
      <c r="E8" s="215"/>
      <c r="F8" s="215"/>
      <c r="G8" s="215"/>
      <c r="H8" s="215"/>
      <c r="I8" s="215"/>
      <c r="J8" s="215"/>
      <c r="K8" s="215"/>
      <c r="L8" s="216"/>
      <c r="M8" s="216"/>
      <c r="N8" s="216"/>
      <c r="O8" s="216"/>
      <c r="P8" s="216"/>
      <c r="Q8" s="216"/>
      <c r="R8" s="216"/>
      <c r="S8" s="216"/>
      <c r="T8" s="216"/>
      <c r="U8" s="216"/>
      <c r="V8" s="216"/>
      <c r="W8" s="216"/>
      <c r="X8" s="216"/>
      <c r="Y8" s="216"/>
      <c r="Z8" s="207"/>
      <c r="AA8" s="207"/>
      <c r="AB8" s="207"/>
      <c r="AC8" s="207"/>
      <c r="AD8" s="207"/>
      <c r="AE8" s="207"/>
      <c r="AF8" s="207"/>
      <c r="AG8" s="207"/>
      <c r="AH8" s="207"/>
      <c r="AI8" s="207"/>
    </row>
    <row r="9" spans="1:35" x14ac:dyDescent="0.25">
      <c r="A9" s="363" t="s">
        <v>478</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217"/>
      <c r="AE9" s="218"/>
      <c r="AF9" s="218"/>
      <c r="AG9" s="218"/>
      <c r="AH9" s="218"/>
      <c r="AI9" s="218"/>
    </row>
    <row r="10" spans="1:35" x14ac:dyDescent="0.25">
      <c r="A10" s="361" t="s">
        <v>8</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219"/>
      <c r="AE10" s="220"/>
      <c r="AF10" s="220"/>
      <c r="AG10" s="220"/>
      <c r="AH10" s="220"/>
      <c r="AI10" s="220"/>
    </row>
    <row r="11" spans="1:35" ht="18.75" x14ac:dyDescent="0.25">
      <c r="A11" s="215"/>
      <c r="B11" s="215"/>
      <c r="C11" s="215"/>
      <c r="D11" s="215"/>
      <c r="E11" s="215"/>
      <c r="F11" s="215"/>
      <c r="G11" s="215"/>
      <c r="H11" s="215"/>
      <c r="I11" s="215"/>
      <c r="J11" s="215"/>
      <c r="K11" s="215"/>
      <c r="L11" s="216"/>
      <c r="M11" s="216"/>
      <c r="N11" s="216"/>
      <c r="O11" s="216"/>
      <c r="P11" s="216"/>
      <c r="Q11" s="216"/>
      <c r="R11" s="216"/>
      <c r="S11" s="216"/>
      <c r="T11" s="216"/>
      <c r="U11" s="216"/>
      <c r="V11" s="216"/>
      <c r="W11" s="216"/>
      <c r="X11" s="216"/>
      <c r="Y11" s="216"/>
      <c r="Z11" s="207"/>
      <c r="AA11" s="207"/>
      <c r="AB11" s="207"/>
      <c r="AC11" s="207"/>
      <c r="AD11" s="207"/>
      <c r="AE11" s="207"/>
      <c r="AF11" s="207"/>
      <c r="AG11" s="207"/>
      <c r="AH11" s="207"/>
      <c r="AI11" s="207"/>
    </row>
    <row r="12" spans="1:35" ht="15" x14ac:dyDescent="0.25">
      <c r="A12" s="364" t="str">
        <f>'1. паспорт местоположение'!A12:C12</f>
        <v>J_3</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217"/>
      <c r="AE12" s="218"/>
      <c r="AF12" s="218"/>
      <c r="AG12" s="218"/>
      <c r="AH12" s="218"/>
      <c r="AI12" s="218"/>
    </row>
    <row r="13" spans="1:35" x14ac:dyDescent="0.25">
      <c r="A13" s="361" t="s">
        <v>7</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219"/>
      <c r="AE13" s="220"/>
      <c r="AF13" s="220"/>
      <c r="AG13" s="220"/>
      <c r="AH13" s="220"/>
      <c r="AI13" s="220"/>
    </row>
    <row r="14" spans="1:35"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2"/>
      <c r="AA14" s="222"/>
      <c r="AB14" s="222"/>
      <c r="AC14" s="222"/>
      <c r="AD14" s="222"/>
      <c r="AE14" s="222"/>
      <c r="AF14" s="222"/>
      <c r="AG14" s="222"/>
      <c r="AH14" s="222"/>
      <c r="AI14" s="222"/>
    </row>
    <row r="15" spans="1:35" ht="40.5" customHeight="1" x14ac:dyDescent="0.25">
      <c r="A15" s="367" t="str">
        <f>'1. паспорт местоположение'!A15:C15</f>
        <v>Приобретение мобильной ДЭС мощностью 200 кВт, Горячеключевской район, пос. Транспортный</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223"/>
      <c r="AE15" s="218"/>
      <c r="AF15" s="218"/>
      <c r="AG15" s="218"/>
      <c r="AH15" s="218"/>
      <c r="AI15" s="218"/>
    </row>
    <row r="16" spans="1:35" x14ac:dyDescent="0.25">
      <c r="A16" s="361" t="s">
        <v>6</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219"/>
      <c r="AE16" s="220"/>
      <c r="AF16" s="220"/>
      <c r="AG16" s="220"/>
      <c r="AH16" s="220"/>
      <c r="AI16" s="220"/>
    </row>
    <row r="17" spans="1:35" ht="18.75"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5"/>
      <c r="X17" s="225"/>
      <c r="Y17" s="225"/>
      <c r="Z17" s="225"/>
      <c r="AA17" s="225"/>
      <c r="AB17" s="225"/>
      <c r="AC17" s="225"/>
      <c r="AD17" s="225"/>
      <c r="AE17" s="225"/>
      <c r="AF17" s="225"/>
      <c r="AG17" s="225"/>
      <c r="AH17" s="225"/>
      <c r="AI17" s="225"/>
    </row>
    <row r="18" spans="1:35" ht="18.75" x14ac:dyDescent="0.25">
      <c r="A18" s="368" t="s">
        <v>424</v>
      </c>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226"/>
      <c r="AE18" s="227"/>
      <c r="AF18" s="227"/>
      <c r="AG18" s="227"/>
      <c r="AH18" s="227"/>
      <c r="AI18" s="227"/>
    </row>
    <row r="19" spans="1:35" ht="20.25" x14ac:dyDescent="0.25">
      <c r="D19" s="228"/>
      <c r="G19" s="229"/>
      <c r="H19" s="230"/>
      <c r="I19" s="231"/>
      <c r="AI19" s="232"/>
    </row>
    <row r="20" spans="1:35" ht="21" thickBot="1" x14ac:dyDescent="0.3">
      <c r="A20" s="233" t="s">
        <v>287</v>
      </c>
      <c r="B20" s="233" t="s">
        <v>1</v>
      </c>
      <c r="D20" s="234"/>
      <c r="E20" s="235"/>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7"/>
    </row>
    <row r="21" spans="1:35" ht="20.25" x14ac:dyDescent="0.25">
      <c r="A21" s="238" t="s">
        <v>483</v>
      </c>
      <c r="B21" s="239">
        <f>-SUM(B78:M78)</f>
        <v>0</v>
      </c>
      <c r="D21" s="209" t="s">
        <v>286</v>
      </c>
      <c r="AI21" s="237"/>
    </row>
    <row r="22" spans="1:35" x14ac:dyDescent="0.25">
      <c r="A22" s="240" t="s">
        <v>285</v>
      </c>
      <c r="B22" s="241">
        <v>0</v>
      </c>
      <c r="D22" s="366" t="s">
        <v>484</v>
      </c>
      <c r="E22" s="366"/>
      <c r="F22" s="242"/>
      <c r="G22" s="243" t="str">
        <f>IFERROR(IRR(B80:AN80),"-")</f>
        <v>-</v>
      </c>
    </row>
    <row r="23" spans="1:35" ht="20.25" x14ac:dyDescent="0.25">
      <c r="A23" s="240" t="s">
        <v>283</v>
      </c>
      <c r="B23" s="241"/>
      <c r="D23" s="366" t="s">
        <v>485</v>
      </c>
      <c r="E23" s="366"/>
      <c r="F23" s="242"/>
      <c r="G23" s="244" t="str">
        <f>IFERROR(G26/B21,"-")</f>
        <v>-</v>
      </c>
      <c r="H23" s="245"/>
      <c r="AI23" s="237"/>
    </row>
    <row r="24" spans="1:35" ht="21" thickBot="1" x14ac:dyDescent="0.3">
      <c r="A24" s="246" t="s">
        <v>281</v>
      </c>
      <c r="B24" s="247">
        <v>1</v>
      </c>
      <c r="D24" s="366" t="s">
        <v>284</v>
      </c>
      <c r="E24" s="366"/>
      <c r="F24" s="242"/>
      <c r="G24" s="244" t="str">
        <f>IFERROR(IF(SUM(B86:AN86)=0,"не окупается",SUM(B86:AN86)),"-")</f>
        <v>-</v>
      </c>
      <c r="H24" s="245"/>
      <c r="P24" s="248"/>
      <c r="Q24" s="248"/>
      <c r="R24" s="248"/>
      <c r="S24" s="248"/>
      <c r="T24" s="248"/>
      <c r="U24" s="248"/>
      <c r="V24" s="248"/>
      <c r="W24" s="248"/>
      <c r="X24" s="248"/>
      <c r="Y24" s="248"/>
      <c r="Z24" s="248"/>
      <c r="AA24" s="248"/>
      <c r="AB24" s="248"/>
      <c r="AC24" s="248"/>
      <c r="AD24" s="248"/>
      <c r="AE24" s="248"/>
      <c r="AF24" s="248"/>
      <c r="AG24" s="248"/>
      <c r="AH24" s="248"/>
      <c r="AI24" s="237"/>
    </row>
    <row r="25" spans="1:35" ht="20.25" x14ac:dyDescent="0.25">
      <c r="A25" s="238" t="s">
        <v>280</v>
      </c>
      <c r="B25" s="239"/>
      <c r="D25" s="366" t="s">
        <v>282</v>
      </c>
      <c r="E25" s="366"/>
      <c r="F25" s="242"/>
      <c r="G25" s="244" t="str">
        <f>IFERROR(IF(SUM(B87:AN87)=0,"не окупается",SUM(B87:AN87)),"-")</f>
        <v>-</v>
      </c>
      <c r="H25" s="245"/>
      <c r="P25" s="248"/>
      <c r="Q25" s="248"/>
      <c r="R25" s="248"/>
      <c r="S25" s="248"/>
      <c r="T25" s="248"/>
      <c r="U25" s="248"/>
      <c r="V25" s="248"/>
      <c r="W25" s="248"/>
      <c r="X25" s="248"/>
      <c r="Y25" s="248"/>
      <c r="Z25" s="248"/>
      <c r="AA25" s="248"/>
      <c r="AB25" s="248"/>
      <c r="AC25" s="248"/>
      <c r="AD25" s="248"/>
      <c r="AE25" s="248"/>
      <c r="AF25" s="248"/>
      <c r="AG25" s="248"/>
      <c r="AH25" s="248"/>
      <c r="AI25" s="249"/>
    </row>
    <row r="26" spans="1:35" x14ac:dyDescent="0.25">
      <c r="A26" s="240" t="s">
        <v>486</v>
      </c>
      <c r="B26" s="241"/>
      <c r="D26" s="366" t="s">
        <v>487</v>
      </c>
      <c r="E26" s="366"/>
      <c r="F26" s="242"/>
      <c r="G26" s="250"/>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2"/>
    </row>
    <row r="27" spans="1:35" x14ac:dyDescent="0.25">
      <c r="A27" s="240" t="s">
        <v>279</v>
      </c>
      <c r="B27" s="241"/>
      <c r="D27" s="366" t="s">
        <v>488</v>
      </c>
      <c r="E27" s="366"/>
      <c r="F27" s="242"/>
      <c r="G27" s="253" t="str">
        <f>IF(G26&gt;0,"да","нет")</f>
        <v>нет</v>
      </c>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2"/>
    </row>
    <row r="28" spans="1:35" x14ac:dyDescent="0.25">
      <c r="A28" s="240" t="s">
        <v>259</v>
      </c>
      <c r="B28" s="241"/>
      <c r="AI28" s="252"/>
    </row>
    <row r="29" spans="1:35" x14ac:dyDescent="0.25">
      <c r="A29" s="240" t="s">
        <v>278</v>
      </c>
      <c r="B29" s="241"/>
    </row>
    <row r="30" spans="1:35" x14ac:dyDescent="0.25">
      <c r="A30" s="240" t="s">
        <v>277</v>
      </c>
      <c r="B30" s="241"/>
    </row>
    <row r="31" spans="1:35" x14ac:dyDescent="0.25">
      <c r="A31" s="255" t="s">
        <v>489</v>
      </c>
      <c r="B31" s="256"/>
    </row>
    <row r="32" spans="1:35" ht="16.5" thickBot="1" x14ac:dyDescent="0.3">
      <c r="A32" s="246" t="s">
        <v>252</v>
      </c>
      <c r="B32" s="257"/>
    </row>
    <row r="33" spans="1:40" x14ac:dyDescent="0.25">
      <c r="A33" s="238" t="s">
        <v>489</v>
      </c>
      <c r="B33" s="239"/>
    </row>
    <row r="34" spans="1:40" x14ac:dyDescent="0.25">
      <c r="A34" s="240" t="s">
        <v>490</v>
      </c>
      <c r="B34" s="241"/>
    </row>
    <row r="35" spans="1:40" ht="16.5" thickBot="1" x14ac:dyDescent="0.3">
      <c r="A35" s="255" t="s">
        <v>276</v>
      </c>
      <c r="B35" s="258">
        <v>0.1</v>
      </c>
    </row>
    <row r="36" spans="1:40" x14ac:dyDescent="0.25">
      <c r="A36" s="259" t="s">
        <v>491</v>
      </c>
      <c r="B36" s="260">
        <v>0</v>
      </c>
    </row>
    <row r="37" spans="1:40" x14ac:dyDescent="0.25">
      <c r="A37" s="261" t="s">
        <v>275</v>
      </c>
      <c r="B37" s="262"/>
    </row>
    <row r="38" spans="1:40" x14ac:dyDescent="0.25">
      <c r="A38" s="261" t="s">
        <v>274</v>
      </c>
      <c r="B38" s="263"/>
    </row>
    <row r="39" spans="1:40" x14ac:dyDescent="0.25">
      <c r="A39" s="261" t="s">
        <v>273</v>
      </c>
      <c r="B39" s="263">
        <v>0</v>
      </c>
    </row>
    <row r="40" spans="1:40" x14ac:dyDescent="0.25">
      <c r="A40" s="261" t="s">
        <v>272</v>
      </c>
      <c r="B40" s="263"/>
    </row>
    <row r="41" spans="1:40" x14ac:dyDescent="0.25">
      <c r="A41" s="261" t="s">
        <v>271</v>
      </c>
      <c r="B41" s="263">
        <f>1-B39</f>
        <v>1</v>
      </c>
    </row>
    <row r="42" spans="1:40" ht="16.5" thickBot="1" x14ac:dyDescent="0.3">
      <c r="A42" s="264" t="s">
        <v>492</v>
      </c>
      <c r="B42" s="265">
        <f>B41*B40+B39*B38*(1-B32)</f>
        <v>0</v>
      </c>
    </row>
    <row r="43" spans="1:40" x14ac:dyDescent="0.25">
      <c r="A43" s="266" t="s">
        <v>270</v>
      </c>
      <c r="B43" s="267"/>
      <c r="C43" s="267">
        <f t="shared" ref="C43:AN43" si="0">B43+1</f>
        <v>1</v>
      </c>
      <c r="D43" s="267">
        <f t="shared" si="0"/>
        <v>2</v>
      </c>
      <c r="E43" s="267">
        <f t="shared" si="0"/>
        <v>3</v>
      </c>
      <c r="F43" s="267">
        <f t="shared" si="0"/>
        <v>4</v>
      </c>
      <c r="G43" s="267">
        <f t="shared" si="0"/>
        <v>5</v>
      </c>
      <c r="H43" s="267">
        <f t="shared" si="0"/>
        <v>6</v>
      </c>
      <c r="I43" s="267">
        <f t="shared" si="0"/>
        <v>7</v>
      </c>
      <c r="J43" s="267">
        <f t="shared" si="0"/>
        <v>8</v>
      </c>
      <c r="K43" s="267">
        <f t="shared" si="0"/>
        <v>9</v>
      </c>
      <c r="L43" s="267">
        <f t="shared" si="0"/>
        <v>10</v>
      </c>
      <c r="M43" s="267">
        <f t="shared" si="0"/>
        <v>11</v>
      </c>
      <c r="N43" s="267">
        <f t="shared" si="0"/>
        <v>12</v>
      </c>
      <c r="O43" s="267">
        <f t="shared" si="0"/>
        <v>13</v>
      </c>
      <c r="P43" s="267">
        <f t="shared" si="0"/>
        <v>14</v>
      </c>
      <c r="Q43" s="267">
        <f t="shared" si="0"/>
        <v>15</v>
      </c>
      <c r="R43" s="267">
        <f t="shared" si="0"/>
        <v>16</v>
      </c>
      <c r="S43" s="267">
        <f t="shared" si="0"/>
        <v>17</v>
      </c>
      <c r="T43" s="267">
        <f t="shared" si="0"/>
        <v>18</v>
      </c>
      <c r="U43" s="267">
        <f t="shared" si="0"/>
        <v>19</v>
      </c>
      <c r="V43" s="267">
        <f t="shared" si="0"/>
        <v>20</v>
      </c>
      <c r="W43" s="267">
        <f t="shared" si="0"/>
        <v>21</v>
      </c>
      <c r="X43" s="267">
        <f t="shared" si="0"/>
        <v>22</v>
      </c>
      <c r="Y43" s="267">
        <f t="shared" si="0"/>
        <v>23</v>
      </c>
      <c r="Z43" s="267">
        <f t="shared" si="0"/>
        <v>24</v>
      </c>
      <c r="AA43" s="267">
        <f t="shared" si="0"/>
        <v>25</v>
      </c>
      <c r="AB43" s="267">
        <f t="shared" si="0"/>
        <v>26</v>
      </c>
      <c r="AC43" s="267">
        <f t="shared" si="0"/>
        <v>27</v>
      </c>
      <c r="AD43" s="267">
        <f t="shared" si="0"/>
        <v>28</v>
      </c>
      <c r="AE43" s="267">
        <f t="shared" si="0"/>
        <v>29</v>
      </c>
      <c r="AF43" s="267">
        <f t="shared" si="0"/>
        <v>30</v>
      </c>
      <c r="AG43" s="267">
        <f t="shared" si="0"/>
        <v>31</v>
      </c>
      <c r="AH43" s="267">
        <f t="shared" si="0"/>
        <v>32</v>
      </c>
      <c r="AI43" s="267">
        <f t="shared" si="0"/>
        <v>33</v>
      </c>
      <c r="AJ43" s="267">
        <f t="shared" si="0"/>
        <v>34</v>
      </c>
      <c r="AK43" s="267">
        <f t="shared" si="0"/>
        <v>35</v>
      </c>
      <c r="AL43" s="267">
        <f t="shared" si="0"/>
        <v>36</v>
      </c>
      <c r="AM43" s="267">
        <f t="shared" si="0"/>
        <v>37</v>
      </c>
      <c r="AN43" s="267">
        <f t="shared" si="0"/>
        <v>38</v>
      </c>
    </row>
    <row r="44" spans="1:40" s="270" customFormat="1" x14ac:dyDescent="0.25">
      <c r="A44" s="268" t="s">
        <v>269</v>
      </c>
      <c r="B44" s="269"/>
      <c r="C44" s="269"/>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c r="AG44" s="269"/>
      <c r="AH44" s="269"/>
      <c r="AI44" s="269"/>
      <c r="AJ44" s="269"/>
      <c r="AK44" s="269"/>
      <c r="AL44" s="269"/>
      <c r="AM44" s="269"/>
      <c r="AN44" s="269"/>
    </row>
    <row r="45" spans="1:40" s="271" customFormat="1" x14ac:dyDescent="0.25">
      <c r="A45" s="268" t="s">
        <v>268</v>
      </c>
      <c r="B45" s="269">
        <f>B44</f>
        <v>0</v>
      </c>
      <c r="C45" s="269">
        <f t="shared" ref="C45:AN45" si="1">(1+B45)*(1+C44)-1</f>
        <v>0</v>
      </c>
      <c r="D45" s="269">
        <f t="shared" si="1"/>
        <v>0</v>
      </c>
      <c r="E45" s="269">
        <f t="shared" si="1"/>
        <v>0</v>
      </c>
      <c r="F45" s="269">
        <f t="shared" si="1"/>
        <v>0</v>
      </c>
      <c r="G45" s="269">
        <f t="shared" si="1"/>
        <v>0</v>
      </c>
      <c r="H45" s="269">
        <f t="shared" si="1"/>
        <v>0</v>
      </c>
      <c r="I45" s="269">
        <f t="shared" si="1"/>
        <v>0</v>
      </c>
      <c r="J45" s="269">
        <f t="shared" si="1"/>
        <v>0</v>
      </c>
      <c r="K45" s="269">
        <f t="shared" si="1"/>
        <v>0</v>
      </c>
      <c r="L45" s="269">
        <f t="shared" si="1"/>
        <v>0</v>
      </c>
      <c r="M45" s="269">
        <f t="shared" si="1"/>
        <v>0</v>
      </c>
      <c r="N45" s="269">
        <f t="shared" si="1"/>
        <v>0</v>
      </c>
      <c r="O45" s="269">
        <f t="shared" si="1"/>
        <v>0</v>
      </c>
      <c r="P45" s="269">
        <f t="shared" si="1"/>
        <v>0</v>
      </c>
      <c r="Q45" s="269">
        <f t="shared" si="1"/>
        <v>0</v>
      </c>
      <c r="R45" s="269">
        <f t="shared" si="1"/>
        <v>0</v>
      </c>
      <c r="S45" s="269">
        <f t="shared" si="1"/>
        <v>0</v>
      </c>
      <c r="T45" s="269">
        <f t="shared" si="1"/>
        <v>0</v>
      </c>
      <c r="U45" s="269">
        <f t="shared" si="1"/>
        <v>0</v>
      </c>
      <c r="V45" s="269">
        <f t="shared" si="1"/>
        <v>0</v>
      </c>
      <c r="W45" s="269">
        <f t="shared" si="1"/>
        <v>0</v>
      </c>
      <c r="X45" s="269">
        <f t="shared" si="1"/>
        <v>0</v>
      </c>
      <c r="Y45" s="269">
        <f t="shared" si="1"/>
        <v>0</v>
      </c>
      <c r="Z45" s="269">
        <f t="shared" si="1"/>
        <v>0</v>
      </c>
      <c r="AA45" s="269">
        <f t="shared" si="1"/>
        <v>0</v>
      </c>
      <c r="AB45" s="269">
        <f t="shared" si="1"/>
        <v>0</v>
      </c>
      <c r="AC45" s="269">
        <f t="shared" si="1"/>
        <v>0</v>
      </c>
      <c r="AD45" s="269">
        <f t="shared" si="1"/>
        <v>0</v>
      </c>
      <c r="AE45" s="269">
        <f t="shared" si="1"/>
        <v>0</v>
      </c>
      <c r="AF45" s="269">
        <f t="shared" si="1"/>
        <v>0</v>
      </c>
      <c r="AG45" s="269">
        <f t="shared" si="1"/>
        <v>0</v>
      </c>
      <c r="AH45" s="269">
        <f t="shared" si="1"/>
        <v>0</v>
      </c>
      <c r="AI45" s="269">
        <f t="shared" si="1"/>
        <v>0</v>
      </c>
      <c r="AJ45" s="269">
        <f t="shared" si="1"/>
        <v>0</v>
      </c>
      <c r="AK45" s="269">
        <f t="shared" si="1"/>
        <v>0</v>
      </c>
      <c r="AL45" s="269">
        <f t="shared" si="1"/>
        <v>0</v>
      </c>
      <c r="AM45" s="269">
        <f t="shared" si="1"/>
        <v>0</v>
      </c>
      <c r="AN45" s="269">
        <f t="shared" si="1"/>
        <v>0</v>
      </c>
    </row>
    <row r="46" spans="1:40" s="274" customFormat="1" ht="16.5" thickBot="1" x14ac:dyDescent="0.3">
      <c r="A46" s="272" t="s">
        <v>493</v>
      </c>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3"/>
      <c r="AL46" s="273"/>
      <c r="AM46" s="273"/>
      <c r="AN46" s="273"/>
    </row>
    <row r="47" spans="1:40" ht="16.5" thickBot="1" x14ac:dyDescent="0.3">
      <c r="AJ47" s="209"/>
      <c r="AK47" s="209"/>
      <c r="AL47" s="209"/>
      <c r="AM47" s="209"/>
      <c r="AN47" s="209"/>
    </row>
    <row r="48" spans="1:40" x14ac:dyDescent="0.25">
      <c r="A48" s="275" t="s">
        <v>267</v>
      </c>
      <c r="B48" s="267">
        <f t="shared" ref="B48:AN48" si="2">B43</f>
        <v>0</v>
      </c>
      <c r="C48" s="267">
        <f t="shared" si="2"/>
        <v>1</v>
      </c>
      <c r="D48" s="267">
        <f t="shared" si="2"/>
        <v>2</v>
      </c>
      <c r="E48" s="267">
        <f t="shared" si="2"/>
        <v>3</v>
      </c>
      <c r="F48" s="267">
        <f t="shared" si="2"/>
        <v>4</v>
      </c>
      <c r="G48" s="267">
        <f t="shared" si="2"/>
        <v>5</v>
      </c>
      <c r="H48" s="267">
        <f t="shared" si="2"/>
        <v>6</v>
      </c>
      <c r="I48" s="267">
        <f t="shared" si="2"/>
        <v>7</v>
      </c>
      <c r="J48" s="267">
        <f t="shared" si="2"/>
        <v>8</v>
      </c>
      <c r="K48" s="267">
        <f t="shared" si="2"/>
        <v>9</v>
      </c>
      <c r="L48" s="267">
        <f t="shared" si="2"/>
        <v>10</v>
      </c>
      <c r="M48" s="267">
        <f t="shared" si="2"/>
        <v>11</v>
      </c>
      <c r="N48" s="267">
        <f t="shared" si="2"/>
        <v>12</v>
      </c>
      <c r="O48" s="267">
        <f t="shared" si="2"/>
        <v>13</v>
      </c>
      <c r="P48" s="267">
        <f t="shared" si="2"/>
        <v>14</v>
      </c>
      <c r="Q48" s="267">
        <f t="shared" si="2"/>
        <v>15</v>
      </c>
      <c r="R48" s="267">
        <f t="shared" si="2"/>
        <v>16</v>
      </c>
      <c r="S48" s="267">
        <f t="shared" si="2"/>
        <v>17</v>
      </c>
      <c r="T48" s="267">
        <f t="shared" si="2"/>
        <v>18</v>
      </c>
      <c r="U48" s="267">
        <f t="shared" si="2"/>
        <v>19</v>
      </c>
      <c r="V48" s="267">
        <f t="shared" si="2"/>
        <v>20</v>
      </c>
      <c r="W48" s="267">
        <f t="shared" si="2"/>
        <v>21</v>
      </c>
      <c r="X48" s="267">
        <f t="shared" si="2"/>
        <v>22</v>
      </c>
      <c r="Y48" s="267">
        <f t="shared" si="2"/>
        <v>23</v>
      </c>
      <c r="Z48" s="267">
        <f t="shared" si="2"/>
        <v>24</v>
      </c>
      <c r="AA48" s="267">
        <f t="shared" si="2"/>
        <v>25</v>
      </c>
      <c r="AB48" s="267">
        <f t="shared" si="2"/>
        <v>26</v>
      </c>
      <c r="AC48" s="267">
        <f t="shared" si="2"/>
        <v>27</v>
      </c>
      <c r="AD48" s="267">
        <f t="shared" si="2"/>
        <v>28</v>
      </c>
      <c r="AE48" s="267">
        <f t="shared" si="2"/>
        <v>29</v>
      </c>
      <c r="AF48" s="267">
        <f t="shared" si="2"/>
        <v>30</v>
      </c>
      <c r="AG48" s="267">
        <f t="shared" si="2"/>
        <v>31</v>
      </c>
      <c r="AH48" s="267">
        <f t="shared" si="2"/>
        <v>32</v>
      </c>
      <c r="AI48" s="267">
        <f t="shared" si="2"/>
        <v>33</v>
      </c>
      <c r="AJ48" s="267">
        <f t="shared" si="2"/>
        <v>34</v>
      </c>
      <c r="AK48" s="267">
        <f t="shared" si="2"/>
        <v>35</v>
      </c>
      <c r="AL48" s="267">
        <f t="shared" si="2"/>
        <v>36</v>
      </c>
      <c r="AM48" s="267">
        <f t="shared" si="2"/>
        <v>37</v>
      </c>
      <c r="AN48" s="267">
        <f t="shared" si="2"/>
        <v>38</v>
      </c>
    </row>
    <row r="49" spans="1:40" x14ac:dyDescent="0.25">
      <c r="A49" s="268" t="s">
        <v>266</v>
      </c>
      <c r="B49" s="276">
        <v>0</v>
      </c>
      <c r="C49" s="276">
        <f t="shared" ref="C49:AN49" si="3">B49+B50-B51</f>
        <v>0</v>
      </c>
      <c r="D49" s="276">
        <f t="shared" si="3"/>
        <v>0</v>
      </c>
      <c r="E49" s="276">
        <f t="shared" si="3"/>
        <v>0</v>
      </c>
      <c r="F49" s="276">
        <f t="shared" si="3"/>
        <v>0</v>
      </c>
      <c r="G49" s="276">
        <f t="shared" si="3"/>
        <v>0</v>
      </c>
      <c r="H49" s="276">
        <f t="shared" si="3"/>
        <v>0</v>
      </c>
      <c r="I49" s="276">
        <f t="shared" si="3"/>
        <v>0</v>
      </c>
      <c r="J49" s="276">
        <f t="shared" si="3"/>
        <v>0</v>
      </c>
      <c r="K49" s="276">
        <f t="shared" si="3"/>
        <v>0</v>
      </c>
      <c r="L49" s="276">
        <f t="shared" si="3"/>
        <v>0</v>
      </c>
      <c r="M49" s="276">
        <f t="shared" si="3"/>
        <v>0</v>
      </c>
      <c r="N49" s="276">
        <f t="shared" si="3"/>
        <v>0</v>
      </c>
      <c r="O49" s="276">
        <f t="shared" si="3"/>
        <v>0</v>
      </c>
      <c r="P49" s="276">
        <f t="shared" si="3"/>
        <v>0</v>
      </c>
      <c r="Q49" s="276">
        <f t="shared" si="3"/>
        <v>0</v>
      </c>
      <c r="R49" s="276">
        <f t="shared" si="3"/>
        <v>0</v>
      </c>
      <c r="S49" s="276">
        <f t="shared" si="3"/>
        <v>0</v>
      </c>
      <c r="T49" s="276">
        <f t="shared" si="3"/>
        <v>0</v>
      </c>
      <c r="U49" s="276">
        <f t="shared" si="3"/>
        <v>0</v>
      </c>
      <c r="V49" s="276">
        <f t="shared" si="3"/>
        <v>0</v>
      </c>
      <c r="W49" s="276">
        <f t="shared" si="3"/>
        <v>0</v>
      </c>
      <c r="X49" s="276">
        <f t="shared" si="3"/>
        <v>0</v>
      </c>
      <c r="Y49" s="276">
        <f t="shared" si="3"/>
        <v>0</v>
      </c>
      <c r="Z49" s="276">
        <f t="shared" si="3"/>
        <v>0</v>
      </c>
      <c r="AA49" s="276">
        <f t="shared" si="3"/>
        <v>0</v>
      </c>
      <c r="AB49" s="276">
        <f t="shared" si="3"/>
        <v>0</v>
      </c>
      <c r="AC49" s="276">
        <f t="shared" si="3"/>
        <v>0</v>
      </c>
      <c r="AD49" s="276">
        <f t="shared" si="3"/>
        <v>0</v>
      </c>
      <c r="AE49" s="276">
        <f t="shared" si="3"/>
        <v>0</v>
      </c>
      <c r="AF49" s="276">
        <f t="shared" si="3"/>
        <v>0</v>
      </c>
      <c r="AG49" s="276">
        <f t="shared" si="3"/>
        <v>0</v>
      </c>
      <c r="AH49" s="276">
        <f t="shared" si="3"/>
        <v>0</v>
      </c>
      <c r="AI49" s="276">
        <f t="shared" si="3"/>
        <v>0</v>
      </c>
      <c r="AJ49" s="276">
        <f t="shared" si="3"/>
        <v>0</v>
      </c>
      <c r="AK49" s="276">
        <f t="shared" si="3"/>
        <v>0</v>
      </c>
      <c r="AL49" s="276">
        <f t="shared" si="3"/>
        <v>0</v>
      </c>
      <c r="AM49" s="276">
        <f t="shared" si="3"/>
        <v>0</v>
      </c>
      <c r="AN49" s="276">
        <f t="shared" si="3"/>
        <v>0</v>
      </c>
    </row>
    <row r="50" spans="1:40" x14ac:dyDescent="0.25">
      <c r="A50" s="268" t="s">
        <v>265</v>
      </c>
      <c r="B50" s="276">
        <v>0</v>
      </c>
      <c r="C50" s="276">
        <v>0</v>
      </c>
      <c r="D50" s="276">
        <v>0</v>
      </c>
      <c r="E50" s="276">
        <v>0</v>
      </c>
      <c r="F50" s="276">
        <v>0</v>
      </c>
      <c r="G50" s="276">
        <v>0</v>
      </c>
      <c r="H50" s="276">
        <v>0</v>
      </c>
      <c r="I50" s="276">
        <v>0</v>
      </c>
      <c r="J50" s="276">
        <v>0</v>
      </c>
      <c r="K50" s="276">
        <v>0</v>
      </c>
      <c r="L50" s="276">
        <v>0</v>
      </c>
      <c r="M50" s="276">
        <v>0</v>
      </c>
      <c r="N50" s="276">
        <v>0</v>
      </c>
      <c r="O50" s="276">
        <v>0</v>
      </c>
      <c r="P50" s="276">
        <v>0</v>
      </c>
      <c r="Q50" s="276">
        <v>0</v>
      </c>
      <c r="R50" s="276">
        <v>0</v>
      </c>
      <c r="S50" s="276">
        <v>0</v>
      </c>
      <c r="T50" s="276">
        <v>0</v>
      </c>
      <c r="U50" s="276">
        <v>0</v>
      </c>
      <c r="V50" s="276">
        <v>0</v>
      </c>
      <c r="W50" s="276">
        <v>0</v>
      </c>
      <c r="X50" s="276">
        <v>0</v>
      </c>
      <c r="Y50" s="276">
        <v>0</v>
      </c>
      <c r="Z50" s="276">
        <v>0</v>
      </c>
      <c r="AA50" s="276">
        <v>0</v>
      </c>
      <c r="AB50" s="276">
        <v>0</v>
      </c>
      <c r="AC50" s="276">
        <v>0</v>
      </c>
      <c r="AD50" s="276">
        <v>0</v>
      </c>
      <c r="AE50" s="276">
        <v>0</v>
      </c>
      <c r="AF50" s="276">
        <v>0</v>
      </c>
      <c r="AG50" s="276">
        <v>0</v>
      </c>
      <c r="AH50" s="276">
        <v>0</v>
      </c>
      <c r="AI50" s="276">
        <v>0</v>
      </c>
      <c r="AJ50" s="276">
        <v>0</v>
      </c>
      <c r="AK50" s="276">
        <v>0</v>
      </c>
      <c r="AL50" s="276">
        <v>0</v>
      </c>
      <c r="AM50" s="276">
        <v>0</v>
      </c>
      <c r="AN50" s="276">
        <v>0</v>
      </c>
    </row>
    <row r="51" spans="1:40" x14ac:dyDescent="0.25">
      <c r="A51" s="268" t="s">
        <v>264</v>
      </c>
      <c r="B51" s="276">
        <v>0</v>
      </c>
      <c r="C51" s="276">
        <v>0</v>
      </c>
      <c r="D51" s="276">
        <v>0</v>
      </c>
      <c r="E51" s="276">
        <v>0</v>
      </c>
      <c r="F51" s="276">
        <v>0</v>
      </c>
      <c r="G51" s="276">
        <v>0</v>
      </c>
      <c r="H51" s="276">
        <v>0</v>
      </c>
      <c r="I51" s="276">
        <v>0</v>
      </c>
      <c r="J51" s="276">
        <v>0</v>
      </c>
      <c r="K51" s="276">
        <v>0</v>
      </c>
      <c r="L51" s="276">
        <v>0</v>
      </c>
      <c r="M51" s="276">
        <v>0</v>
      </c>
      <c r="N51" s="276">
        <v>0</v>
      </c>
      <c r="O51" s="276">
        <v>0</v>
      </c>
      <c r="P51" s="276">
        <v>0</v>
      </c>
      <c r="Q51" s="276">
        <v>0</v>
      </c>
      <c r="R51" s="276">
        <v>0</v>
      </c>
      <c r="S51" s="276">
        <v>0</v>
      </c>
      <c r="T51" s="276">
        <v>0</v>
      </c>
      <c r="U51" s="276">
        <v>0</v>
      </c>
      <c r="V51" s="276">
        <v>0</v>
      </c>
      <c r="W51" s="276">
        <v>0</v>
      </c>
      <c r="X51" s="276">
        <v>0</v>
      </c>
      <c r="Y51" s="276">
        <v>0</v>
      </c>
      <c r="Z51" s="276">
        <v>0</v>
      </c>
      <c r="AA51" s="276">
        <v>0</v>
      </c>
      <c r="AB51" s="276">
        <v>0</v>
      </c>
      <c r="AC51" s="276">
        <v>0</v>
      </c>
      <c r="AD51" s="276">
        <v>0</v>
      </c>
      <c r="AE51" s="276">
        <v>0</v>
      </c>
      <c r="AF51" s="276">
        <v>0</v>
      </c>
      <c r="AG51" s="276">
        <v>0</v>
      </c>
      <c r="AH51" s="276">
        <v>0</v>
      </c>
      <c r="AI51" s="276">
        <v>0</v>
      </c>
      <c r="AJ51" s="276">
        <v>0</v>
      </c>
      <c r="AK51" s="276">
        <v>0</v>
      </c>
      <c r="AL51" s="276">
        <v>0</v>
      </c>
      <c r="AM51" s="276">
        <v>0</v>
      </c>
      <c r="AN51" s="276">
        <v>0</v>
      </c>
    </row>
    <row r="52" spans="1:40" ht="16.5" thickBot="1" x14ac:dyDescent="0.3">
      <c r="A52" s="272" t="s">
        <v>263</v>
      </c>
      <c r="B52" s="277">
        <f t="shared" ref="B52:Y52" si="4">AVERAGE(SUM(B49:B50),(SUM(B49:B50)-B51))*$B$38</f>
        <v>0</v>
      </c>
      <c r="C52" s="277">
        <f t="shared" si="4"/>
        <v>0</v>
      </c>
      <c r="D52" s="277">
        <f t="shared" si="4"/>
        <v>0</v>
      </c>
      <c r="E52" s="277">
        <f t="shared" si="4"/>
        <v>0</v>
      </c>
      <c r="F52" s="277">
        <f t="shared" si="4"/>
        <v>0</v>
      </c>
      <c r="G52" s="277">
        <f t="shared" si="4"/>
        <v>0</v>
      </c>
      <c r="H52" s="277">
        <f t="shared" si="4"/>
        <v>0</v>
      </c>
      <c r="I52" s="277">
        <f t="shared" si="4"/>
        <v>0</v>
      </c>
      <c r="J52" s="277">
        <f t="shared" si="4"/>
        <v>0</v>
      </c>
      <c r="K52" s="277">
        <f t="shared" si="4"/>
        <v>0</v>
      </c>
      <c r="L52" s="277">
        <f t="shared" si="4"/>
        <v>0</v>
      </c>
      <c r="M52" s="277">
        <f t="shared" si="4"/>
        <v>0</v>
      </c>
      <c r="N52" s="277">
        <f t="shared" si="4"/>
        <v>0</v>
      </c>
      <c r="O52" s="277">
        <f t="shared" si="4"/>
        <v>0</v>
      </c>
      <c r="P52" s="277">
        <f t="shared" si="4"/>
        <v>0</v>
      </c>
      <c r="Q52" s="277">
        <f t="shared" si="4"/>
        <v>0</v>
      </c>
      <c r="R52" s="277">
        <f t="shared" si="4"/>
        <v>0</v>
      </c>
      <c r="S52" s="277">
        <f t="shared" si="4"/>
        <v>0</v>
      </c>
      <c r="T52" s="277">
        <f t="shared" si="4"/>
        <v>0</v>
      </c>
      <c r="U52" s="277">
        <f t="shared" si="4"/>
        <v>0</v>
      </c>
      <c r="V52" s="277">
        <f t="shared" si="4"/>
        <v>0</v>
      </c>
      <c r="W52" s="277">
        <f t="shared" si="4"/>
        <v>0</v>
      </c>
      <c r="X52" s="277">
        <f t="shared" si="4"/>
        <v>0</v>
      </c>
      <c r="Y52" s="277">
        <f t="shared" si="4"/>
        <v>0</v>
      </c>
      <c r="Z52" s="277">
        <f t="shared" ref="Z52:AN52" si="5">AVERAGE(SUM(Z49:Z50),(SUM(Z49:Z50)-Z51))*$B$38</f>
        <v>0</v>
      </c>
      <c r="AA52" s="277">
        <f t="shared" si="5"/>
        <v>0</v>
      </c>
      <c r="AB52" s="277">
        <f t="shared" si="5"/>
        <v>0</v>
      </c>
      <c r="AC52" s="277">
        <f t="shared" si="5"/>
        <v>0</v>
      </c>
      <c r="AD52" s="277">
        <f t="shared" si="5"/>
        <v>0</v>
      </c>
      <c r="AE52" s="277">
        <f t="shared" si="5"/>
        <v>0</v>
      </c>
      <c r="AF52" s="277">
        <f t="shared" si="5"/>
        <v>0</v>
      </c>
      <c r="AG52" s="277">
        <f t="shared" si="5"/>
        <v>0</v>
      </c>
      <c r="AH52" s="277">
        <f t="shared" si="5"/>
        <v>0</v>
      </c>
      <c r="AI52" s="277">
        <f t="shared" si="5"/>
        <v>0</v>
      </c>
      <c r="AJ52" s="277">
        <f t="shared" si="5"/>
        <v>0</v>
      </c>
      <c r="AK52" s="277">
        <f t="shared" si="5"/>
        <v>0</v>
      </c>
      <c r="AL52" s="277">
        <f t="shared" si="5"/>
        <v>0</v>
      </c>
      <c r="AM52" s="277">
        <f t="shared" si="5"/>
        <v>0</v>
      </c>
      <c r="AN52" s="277">
        <f t="shared" si="5"/>
        <v>0</v>
      </c>
    </row>
    <row r="53" spans="1:40" ht="16.5" thickBot="1" x14ac:dyDescent="0.3">
      <c r="A53" s="252"/>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8"/>
      <c r="AL53" s="278"/>
      <c r="AM53" s="278"/>
      <c r="AN53" s="278"/>
    </row>
    <row r="54" spans="1:40" x14ac:dyDescent="0.25">
      <c r="A54" s="275" t="s">
        <v>494</v>
      </c>
      <c r="B54" s="267">
        <f t="shared" ref="B54:AN54" si="6">B43</f>
        <v>0</v>
      </c>
      <c r="C54" s="267">
        <f t="shared" si="6"/>
        <v>1</v>
      </c>
      <c r="D54" s="267">
        <f t="shared" si="6"/>
        <v>2</v>
      </c>
      <c r="E54" s="267">
        <f t="shared" si="6"/>
        <v>3</v>
      </c>
      <c r="F54" s="267">
        <f t="shared" si="6"/>
        <v>4</v>
      </c>
      <c r="G54" s="267">
        <f t="shared" si="6"/>
        <v>5</v>
      </c>
      <c r="H54" s="267">
        <f t="shared" si="6"/>
        <v>6</v>
      </c>
      <c r="I54" s="267">
        <f t="shared" si="6"/>
        <v>7</v>
      </c>
      <c r="J54" s="267">
        <f t="shared" si="6"/>
        <v>8</v>
      </c>
      <c r="K54" s="267">
        <f t="shared" si="6"/>
        <v>9</v>
      </c>
      <c r="L54" s="267">
        <f t="shared" si="6"/>
        <v>10</v>
      </c>
      <c r="M54" s="267">
        <f t="shared" si="6"/>
        <v>11</v>
      </c>
      <c r="N54" s="267">
        <f t="shared" si="6"/>
        <v>12</v>
      </c>
      <c r="O54" s="267">
        <f t="shared" si="6"/>
        <v>13</v>
      </c>
      <c r="P54" s="267">
        <f t="shared" si="6"/>
        <v>14</v>
      </c>
      <c r="Q54" s="267">
        <f t="shared" si="6"/>
        <v>15</v>
      </c>
      <c r="R54" s="267">
        <f t="shared" si="6"/>
        <v>16</v>
      </c>
      <c r="S54" s="267">
        <f t="shared" si="6"/>
        <v>17</v>
      </c>
      <c r="T54" s="267">
        <f t="shared" si="6"/>
        <v>18</v>
      </c>
      <c r="U54" s="267">
        <f t="shared" si="6"/>
        <v>19</v>
      </c>
      <c r="V54" s="267">
        <f t="shared" si="6"/>
        <v>20</v>
      </c>
      <c r="W54" s="267">
        <f t="shared" si="6"/>
        <v>21</v>
      </c>
      <c r="X54" s="267">
        <f t="shared" si="6"/>
        <v>22</v>
      </c>
      <c r="Y54" s="267">
        <f t="shared" si="6"/>
        <v>23</v>
      </c>
      <c r="Z54" s="267">
        <f t="shared" si="6"/>
        <v>24</v>
      </c>
      <c r="AA54" s="267">
        <f t="shared" si="6"/>
        <v>25</v>
      </c>
      <c r="AB54" s="267">
        <f t="shared" si="6"/>
        <v>26</v>
      </c>
      <c r="AC54" s="267">
        <f t="shared" si="6"/>
        <v>27</v>
      </c>
      <c r="AD54" s="267">
        <f t="shared" si="6"/>
        <v>28</v>
      </c>
      <c r="AE54" s="267">
        <f t="shared" si="6"/>
        <v>29</v>
      </c>
      <c r="AF54" s="267">
        <f t="shared" si="6"/>
        <v>30</v>
      </c>
      <c r="AG54" s="267">
        <f t="shared" si="6"/>
        <v>31</v>
      </c>
      <c r="AH54" s="267">
        <f t="shared" si="6"/>
        <v>32</v>
      </c>
      <c r="AI54" s="267">
        <f t="shared" si="6"/>
        <v>33</v>
      </c>
      <c r="AJ54" s="267">
        <f t="shared" si="6"/>
        <v>34</v>
      </c>
      <c r="AK54" s="267">
        <f t="shared" si="6"/>
        <v>35</v>
      </c>
      <c r="AL54" s="267">
        <f t="shared" si="6"/>
        <v>36</v>
      </c>
      <c r="AM54" s="267">
        <f t="shared" si="6"/>
        <v>37</v>
      </c>
      <c r="AN54" s="267">
        <f t="shared" si="6"/>
        <v>38</v>
      </c>
    </row>
    <row r="55" spans="1:40" ht="15" x14ac:dyDescent="0.25">
      <c r="A55" s="279" t="s">
        <v>262</v>
      </c>
      <c r="B55" s="280">
        <f t="shared" ref="B55:AN55" si="7">B46*$B$24</f>
        <v>0</v>
      </c>
      <c r="C55" s="280">
        <f t="shared" si="7"/>
        <v>0</v>
      </c>
      <c r="D55" s="280">
        <f t="shared" si="7"/>
        <v>0</v>
      </c>
      <c r="E55" s="280">
        <f t="shared" si="7"/>
        <v>0</v>
      </c>
      <c r="F55" s="280">
        <f t="shared" si="7"/>
        <v>0</v>
      </c>
      <c r="G55" s="280">
        <f t="shared" si="7"/>
        <v>0</v>
      </c>
      <c r="H55" s="280">
        <f t="shared" si="7"/>
        <v>0</v>
      </c>
      <c r="I55" s="280">
        <f t="shared" si="7"/>
        <v>0</v>
      </c>
      <c r="J55" s="280">
        <f t="shared" si="7"/>
        <v>0</v>
      </c>
      <c r="K55" s="280">
        <f t="shared" si="7"/>
        <v>0</v>
      </c>
      <c r="L55" s="280">
        <f t="shared" si="7"/>
        <v>0</v>
      </c>
      <c r="M55" s="280">
        <f t="shared" si="7"/>
        <v>0</v>
      </c>
      <c r="N55" s="280">
        <f t="shared" si="7"/>
        <v>0</v>
      </c>
      <c r="O55" s="280">
        <f t="shared" si="7"/>
        <v>0</v>
      </c>
      <c r="P55" s="280">
        <f t="shared" si="7"/>
        <v>0</v>
      </c>
      <c r="Q55" s="280">
        <f t="shared" si="7"/>
        <v>0</v>
      </c>
      <c r="R55" s="280">
        <f t="shared" si="7"/>
        <v>0</v>
      </c>
      <c r="S55" s="280">
        <f t="shared" si="7"/>
        <v>0</v>
      </c>
      <c r="T55" s="280">
        <f t="shared" si="7"/>
        <v>0</v>
      </c>
      <c r="U55" s="280">
        <f t="shared" si="7"/>
        <v>0</v>
      </c>
      <c r="V55" s="280">
        <f t="shared" si="7"/>
        <v>0</v>
      </c>
      <c r="W55" s="280">
        <f t="shared" si="7"/>
        <v>0</v>
      </c>
      <c r="X55" s="280">
        <f t="shared" si="7"/>
        <v>0</v>
      </c>
      <c r="Y55" s="280">
        <f t="shared" si="7"/>
        <v>0</v>
      </c>
      <c r="Z55" s="280">
        <f t="shared" si="7"/>
        <v>0</v>
      </c>
      <c r="AA55" s="280">
        <f t="shared" si="7"/>
        <v>0</v>
      </c>
      <c r="AB55" s="280">
        <f t="shared" si="7"/>
        <v>0</v>
      </c>
      <c r="AC55" s="280">
        <f t="shared" si="7"/>
        <v>0</v>
      </c>
      <c r="AD55" s="280">
        <f t="shared" si="7"/>
        <v>0</v>
      </c>
      <c r="AE55" s="280">
        <f t="shared" si="7"/>
        <v>0</v>
      </c>
      <c r="AF55" s="280">
        <f t="shared" si="7"/>
        <v>0</v>
      </c>
      <c r="AG55" s="280">
        <f t="shared" si="7"/>
        <v>0</v>
      </c>
      <c r="AH55" s="280">
        <f t="shared" si="7"/>
        <v>0</v>
      </c>
      <c r="AI55" s="280">
        <f t="shared" si="7"/>
        <v>0</v>
      </c>
      <c r="AJ55" s="280">
        <f t="shared" si="7"/>
        <v>0</v>
      </c>
      <c r="AK55" s="280">
        <f t="shared" si="7"/>
        <v>0</v>
      </c>
      <c r="AL55" s="280">
        <f t="shared" si="7"/>
        <v>0</v>
      </c>
      <c r="AM55" s="280">
        <f t="shared" si="7"/>
        <v>0</v>
      </c>
      <c r="AN55" s="280">
        <f t="shared" si="7"/>
        <v>0</v>
      </c>
    </row>
    <row r="56" spans="1:40" x14ac:dyDescent="0.25">
      <c r="A56" s="268" t="s">
        <v>261</v>
      </c>
      <c r="B56" s="281">
        <f t="shared" ref="B56:Y56" si="8">SUM(B57:B62)</f>
        <v>0</v>
      </c>
      <c r="C56" s="281" t="e">
        <f t="shared" si="8"/>
        <v>#DIV/0!</v>
      </c>
      <c r="D56" s="281" t="e">
        <f t="shared" si="8"/>
        <v>#DIV/0!</v>
      </c>
      <c r="E56" s="281" t="e">
        <f t="shared" si="8"/>
        <v>#DIV/0!</v>
      </c>
      <c r="F56" s="281" t="e">
        <f t="shared" si="8"/>
        <v>#DIV/0!</v>
      </c>
      <c r="G56" s="281" t="e">
        <f t="shared" si="8"/>
        <v>#DIV/0!</v>
      </c>
      <c r="H56" s="281" t="e">
        <f t="shared" si="8"/>
        <v>#DIV/0!</v>
      </c>
      <c r="I56" s="281" t="e">
        <f t="shared" si="8"/>
        <v>#DIV/0!</v>
      </c>
      <c r="J56" s="281" t="e">
        <f t="shared" si="8"/>
        <v>#DIV/0!</v>
      </c>
      <c r="K56" s="281" t="e">
        <f t="shared" si="8"/>
        <v>#DIV/0!</v>
      </c>
      <c r="L56" s="281" t="e">
        <f t="shared" si="8"/>
        <v>#DIV/0!</v>
      </c>
      <c r="M56" s="281" t="e">
        <f t="shared" si="8"/>
        <v>#DIV/0!</v>
      </c>
      <c r="N56" s="281" t="e">
        <f t="shared" si="8"/>
        <v>#DIV/0!</v>
      </c>
      <c r="O56" s="281" t="e">
        <f t="shared" si="8"/>
        <v>#DIV/0!</v>
      </c>
      <c r="P56" s="281" t="e">
        <f>SUM(P57:P62)</f>
        <v>#DIV/0!</v>
      </c>
      <c r="Q56" s="281" t="e">
        <f t="shared" si="8"/>
        <v>#DIV/0!</v>
      </c>
      <c r="R56" s="281" t="e">
        <f t="shared" si="8"/>
        <v>#DIV/0!</v>
      </c>
      <c r="S56" s="281" t="e">
        <f t="shared" si="8"/>
        <v>#DIV/0!</v>
      </c>
      <c r="T56" s="281" t="e">
        <f t="shared" si="8"/>
        <v>#DIV/0!</v>
      </c>
      <c r="U56" s="281" t="e">
        <f t="shared" si="8"/>
        <v>#DIV/0!</v>
      </c>
      <c r="V56" s="281" t="e">
        <f t="shared" si="8"/>
        <v>#DIV/0!</v>
      </c>
      <c r="W56" s="281" t="e">
        <f t="shared" si="8"/>
        <v>#DIV/0!</v>
      </c>
      <c r="X56" s="281" t="e">
        <f t="shared" si="8"/>
        <v>#DIV/0!</v>
      </c>
      <c r="Y56" s="281" t="e">
        <f t="shared" si="8"/>
        <v>#DIV/0!</v>
      </c>
      <c r="Z56" s="281" t="e">
        <f t="shared" ref="Z56:AN56" si="9">SUM(Z57:Z62)</f>
        <v>#DIV/0!</v>
      </c>
      <c r="AA56" s="281" t="e">
        <f t="shared" si="9"/>
        <v>#DIV/0!</v>
      </c>
      <c r="AB56" s="281" t="e">
        <f t="shared" si="9"/>
        <v>#DIV/0!</v>
      </c>
      <c r="AC56" s="281" t="e">
        <f t="shared" si="9"/>
        <v>#DIV/0!</v>
      </c>
      <c r="AD56" s="281" t="e">
        <f t="shared" si="9"/>
        <v>#DIV/0!</v>
      </c>
      <c r="AE56" s="281" t="e">
        <f t="shared" si="9"/>
        <v>#DIV/0!</v>
      </c>
      <c r="AF56" s="281" t="e">
        <f t="shared" si="9"/>
        <v>#DIV/0!</v>
      </c>
      <c r="AG56" s="281" t="e">
        <f t="shared" si="9"/>
        <v>#DIV/0!</v>
      </c>
      <c r="AH56" s="281" t="e">
        <f t="shared" si="9"/>
        <v>#DIV/0!</v>
      </c>
      <c r="AI56" s="281" t="e">
        <f t="shared" si="9"/>
        <v>#DIV/0!</v>
      </c>
      <c r="AJ56" s="281" t="e">
        <f t="shared" si="9"/>
        <v>#DIV/0!</v>
      </c>
      <c r="AK56" s="281" t="e">
        <f t="shared" si="9"/>
        <v>#DIV/0!</v>
      </c>
      <c r="AL56" s="281" t="e">
        <f t="shared" si="9"/>
        <v>#DIV/0!</v>
      </c>
      <c r="AM56" s="281" t="e">
        <f t="shared" si="9"/>
        <v>#DIV/0!</v>
      </c>
      <c r="AN56" s="281" t="e">
        <f t="shared" si="9"/>
        <v>#DIV/0!</v>
      </c>
    </row>
    <row r="57" spans="1:40" x14ac:dyDescent="0.25">
      <c r="A57" s="282" t="s">
        <v>260</v>
      </c>
      <c r="B57" s="281">
        <v>0</v>
      </c>
      <c r="C57" s="281">
        <v>0</v>
      </c>
      <c r="D57" s="281">
        <v>0</v>
      </c>
      <c r="E57" s="281">
        <v>0</v>
      </c>
      <c r="F57" s="281">
        <v>0</v>
      </c>
      <c r="G57" s="281">
        <v>0</v>
      </c>
      <c r="H57" s="281">
        <v>0</v>
      </c>
      <c r="I57" s="281">
        <v>0</v>
      </c>
      <c r="J57" s="281">
        <v>0</v>
      </c>
      <c r="K57" s="281">
        <v>0</v>
      </c>
      <c r="L57" s="281">
        <v>0</v>
      </c>
      <c r="M57" s="281">
        <v>0</v>
      </c>
      <c r="N57" s="281">
        <v>0</v>
      </c>
      <c r="O57" s="281">
        <v>0</v>
      </c>
      <c r="P57" s="281">
        <v>0</v>
      </c>
      <c r="Q57" s="281">
        <v>0</v>
      </c>
      <c r="R57" s="281">
        <v>0</v>
      </c>
      <c r="S57" s="281">
        <v>0</v>
      </c>
      <c r="T57" s="281">
        <v>0</v>
      </c>
      <c r="U57" s="281">
        <v>0</v>
      </c>
      <c r="V57" s="281">
        <v>0</v>
      </c>
      <c r="W57" s="281">
        <v>0</v>
      </c>
      <c r="X57" s="281">
        <v>0</v>
      </c>
      <c r="Y57" s="281">
        <v>0</v>
      </c>
      <c r="Z57" s="281">
        <v>0</v>
      </c>
      <c r="AA57" s="281">
        <v>0</v>
      </c>
      <c r="AB57" s="281">
        <v>0</v>
      </c>
      <c r="AC57" s="281">
        <v>0</v>
      </c>
      <c r="AD57" s="281">
        <v>0</v>
      </c>
      <c r="AE57" s="281">
        <v>0</v>
      </c>
      <c r="AF57" s="281">
        <v>0</v>
      </c>
      <c r="AG57" s="281">
        <v>0</v>
      </c>
      <c r="AH57" s="281">
        <v>0</v>
      </c>
      <c r="AI57" s="281">
        <v>0</v>
      </c>
      <c r="AJ57" s="281">
        <v>0</v>
      </c>
      <c r="AK57" s="281">
        <v>0</v>
      </c>
      <c r="AL57" s="281">
        <v>0</v>
      </c>
      <c r="AM57" s="281">
        <v>0</v>
      </c>
      <c r="AN57" s="281">
        <v>0</v>
      </c>
    </row>
    <row r="58" spans="1:40" x14ac:dyDescent="0.25">
      <c r="A58" s="282" t="str">
        <f>A28</f>
        <v>Прочие расходы при эксплуатации объекта, руб. без НДС</v>
      </c>
      <c r="B58" s="281">
        <v>0</v>
      </c>
      <c r="C58" s="281">
        <v>0</v>
      </c>
      <c r="D58" s="281">
        <v>0</v>
      </c>
      <c r="E58" s="281">
        <v>0</v>
      </c>
      <c r="F58" s="281">
        <v>0</v>
      </c>
      <c r="G58" s="281">
        <v>0</v>
      </c>
      <c r="H58" s="281">
        <v>0</v>
      </c>
      <c r="I58" s="281">
        <v>0</v>
      </c>
      <c r="J58" s="281">
        <v>0</v>
      </c>
      <c r="K58" s="281">
        <v>0</v>
      </c>
      <c r="L58" s="281">
        <v>0</v>
      </c>
      <c r="M58" s="281">
        <v>0</v>
      </c>
      <c r="N58" s="281">
        <v>0</v>
      </c>
      <c r="O58" s="281">
        <v>0</v>
      </c>
      <c r="P58" s="281">
        <v>0</v>
      </c>
      <c r="Q58" s="281">
        <v>0</v>
      </c>
      <c r="R58" s="281">
        <v>0</v>
      </c>
      <c r="S58" s="281">
        <v>0</v>
      </c>
      <c r="T58" s="281">
        <v>0</v>
      </c>
      <c r="U58" s="281">
        <v>0</v>
      </c>
      <c r="V58" s="281">
        <v>0</v>
      </c>
      <c r="W58" s="281">
        <v>0</v>
      </c>
      <c r="X58" s="281">
        <v>0</v>
      </c>
      <c r="Y58" s="281">
        <v>0</v>
      </c>
      <c r="Z58" s="281">
        <v>0</v>
      </c>
      <c r="AA58" s="281">
        <v>0</v>
      </c>
      <c r="AB58" s="281">
        <v>0</v>
      </c>
      <c r="AC58" s="281">
        <v>0</v>
      </c>
      <c r="AD58" s="281">
        <v>0</v>
      </c>
      <c r="AE58" s="281">
        <v>0</v>
      </c>
      <c r="AF58" s="281">
        <v>0</v>
      </c>
      <c r="AG58" s="281">
        <v>0</v>
      </c>
      <c r="AH58" s="281">
        <v>0</v>
      </c>
      <c r="AI58" s="281">
        <v>0</v>
      </c>
      <c r="AJ58" s="281">
        <v>0</v>
      </c>
      <c r="AK58" s="281">
        <v>0</v>
      </c>
      <c r="AL58" s="281">
        <v>0</v>
      </c>
      <c r="AM58" s="281">
        <v>0</v>
      </c>
      <c r="AN58" s="281">
        <v>0</v>
      </c>
    </row>
    <row r="59" spans="1:40" s="274" customFormat="1" x14ac:dyDescent="0.25">
      <c r="A59" s="282" t="s">
        <v>495</v>
      </c>
      <c r="B59" s="281">
        <f>-IF(B$43&lt;=$B$26,0,$B$31*(1+B$45)*$B$24)</f>
        <v>0</v>
      </c>
      <c r="C59" s="281">
        <f>-IF(C$43&lt;=$B$26,0,$B$31*(1+C$45)*$B$24)</f>
        <v>0</v>
      </c>
      <c r="D59" s="281">
        <f>-IF(D$43&lt;=$B$26,0,$B$31*(1+D$45)*$B$24)</f>
        <v>0</v>
      </c>
      <c r="E59" s="281">
        <f>-IF(E$43&lt;=$B$26,0,$B$31*(1+E$45)*$B$24)</f>
        <v>0</v>
      </c>
      <c r="F59" s="281">
        <v>0</v>
      </c>
      <c r="G59" s="281">
        <v>0</v>
      </c>
      <c r="H59" s="281">
        <v>0</v>
      </c>
      <c r="I59" s="281">
        <v>0</v>
      </c>
      <c r="J59" s="281">
        <v>0</v>
      </c>
      <c r="K59" s="281">
        <v>0</v>
      </c>
      <c r="L59" s="281">
        <v>0</v>
      </c>
      <c r="M59" s="281">
        <v>0</v>
      </c>
      <c r="N59" s="281">
        <v>0</v>
      </c>
      <c r="O59" s="281">
        <v>0</v>
      </c>
      <c r="P59" s="281">
        <v>0</v>
      </c>
      <c r="Q59" s="281">
        <v>0</v>
      </c>
      <c r="R59" s="281">
        <v>0</v>
      </c>
      <c r="S59" s="281">
        <v>0</v>
      </c>
      <c r="T59" s="281">
        <v>0</v>
      </c>
      <c r="U59" s="281">
        <v>0</v>
      </c>
      <c r="V59" s="281">
        <v>0</v>
      </c>
      <c r="W59" s="281">
        <v>0</v>
      </c>
      <c r="X59" s="281">
        <v>0</v>
      </c>
      <c r="Y59" s="281">
        <v>0</v>
      </c>
      <c r="Z59" s="281">
        <v>0</v>
      </c>
      <c r="AA59" s="281">
        <v>0</v>
      </c>
      <c r="AB59" s="281">
        <v>0</v>
      </c>
      <c r="AC59" s="281">
        <v>0</v>
      </c>
      <c r="AD59" s="281">
        <v>0</v>
      </c>
      <c r="AE59" s="281">
        <v>0</v>
      </c>
      <c r="AF59" s="281">
        <v>0</v>
      </c>
      <c r="AG59" s="281">
        <v>0</v>
      </c>
      <c r="AH59" s="281">
        <v>0</v>
      </c>
      <c r="AI59" s="281">
        <v>0</v>
      </c>
      <c r="AJ59" s="281">
        <v>0</v>
      </c>
      <c r="AK59" s="281">
        <v>0</v>
      </c>
      <c r="AL59" s="281">
        <v>0</v>
      </c>
      <c r="AM59" s="281">
        <v>0</v>
      </c>
      <c r="AN59" s="281">
        <v>0</v>
      </c>
    </row>
    <row r="60" spans="1:40" s="274" customFormat="1" x14ac:dyDescent="0.25">
      <c r="A60" s="282" t="s">
        <v>496</v>
      </c>
      <c r="B60" s="281">
        <f>-$B$33*(1+B$45)*$B$24*365</f>
        <v>0</v>
      </c>
      <c r="C60" s="281">
        <f>-$B$33*(1+C$45)*$B$24*365</f>
        <v>0</v>
      </c>
      <c r="D60" s="281">
        <f>-$B$33*(1+D$45)*$B$24*365</f>
        <v>0</v>
      </c>
      <c r="E60" s="281">
        <f>-$B$33*(1+E$45)*$B$24*365</f>
        <v>0</v>
      </c>
      <c r="F60" s="281">
        <v>0</v>
      </c>
      <c r="G60" s="281">
        <v>0</v>
      </c>
      <c r="H60" s="281">
        <v>0</v>
      </c>
      <c r="I60" s="281">
        <v>0</v>
      </c>
      <c r="J60" s="281">
        <v>0</v>
      </c>
      <c r="K60" s="281">
        <v>0</v>
      </c>
      <c r="L60" s="281">
        <v>0</v>
      </c>
      <c r="M60" s="281">
        <v>0</v>
      </c>
      <c r="N60" s="281">
        <v>0</v>
      </c>
      <c r="O60" s="281">
        <v>0</v>
      </c>
      <c r="P60" s="281">
        <v>0</v>
      </c>
      <c r="Q60" s="281">
        <v>0</v>
      </c>
      <c r="R60" s="281">
        <v>0</v>
      </c>
      <c r="S60" s="281">
        <v>0</v>
      </c>
      <c r="T60" s="281">
        <v>0</v>
      </c>
      <c r="U60" s="281">
        <v>0</v>
      </c>
      <c r="V60" s="281">
        <v>0</v>
      </c>
      <c r="W60" s="281">
        <v>0</v>
      </c>
      <c r="X60" s="281">
        <v>0</v>
      </c>
      <c r="Y60" s="281">
        <v>0</v>
      </c>
      <c r="Z60" s="281">
        <v>0</v>
      </c>
      <c r="AA60" s="281">
        <v>0</v>
      </c>
      <c r="AB60" s="281">
        <v>0</v>
      </c>
      <c r="AC60" s="281">
        <v>0</v>
      </c>
      <c r="AD60" s="281">
        <v>0</v>
      </c>
      <c r="AE60" s="281">
        <v>0</v>
      </c>
      <c r="AF60" s="281">
        <v>0</v>
      </c>
      <c r="AG60" s="281">
        <v>0</v>
      </c>
      <c r="AH60" s="281">
        <v>0</v>
      </c>
      <c r="AI60" s="281">
        <v>0</v>
      </c>
      <c r="AJ60" s="281">
        <v>0</v>
      </c>
      <c r="AK60" s="281">
        <v>0</v>
      </c>
      <c r="AL60" s="281">
        <v>0</v>
      </c>
      <c r="AM60" s="281">
        <v>0</v>
      </c>
      <c r="AN60" s="281">
        <v>0</v>
      </c>
    </row>
    <row r="61" spans="1:40" s="274" customFormat="1" x14ac:dyDescent="0.25">
      <c r="A61" s="282" t="str">
        <f>A34</f>
        <v>Прочие расходы (ФОТ), руб. без НДС в месяц</v>
      </c>
      <c r="B61" s="281">
        <f t="shared" ref="B61:E61" si="10">-IF(B$45=0,0,$B$34*(1+B$45)*12)</f>
        <v>0</v>
      </c>
      <c r="C61" s="281">
        <f t="shared" si="10"/>
        <v>0</v>
      </c>
      <c r="D61" s="281">
        <f t="shared" si="10"/>
        <v>0</v>
      </c>
      <c r="E61" s="281">
        <f t="shared" si="10"/>
        <v>0</v>
      </c>
      <c r="F61" s="281">
        <f>-IF(F$45=0,0,$B$34*(1+F$45)*12)</f>
        <v>0</v>
      </c>
      <c r="G61" s="281">
        <f t="shared" ref="G61:AN61" si="11">-IF(G$45=0,0,$B$34*(1+G$45)*12)</f>
        <v>0</v>
      </c>
      <c r="H61" s="281">
        <f t="shared" si="11"/>
        <v>0</v>
      </c>
      <c r="I61" s="281">
        <f t="shared" si="11"/>
        <v>0</v>
      </c>
      <c r="J61" s="281">
        <f t="shared" si="11"/>
        <v>0</v>
      </c>
      <c r="K61" s="281">
        <f t="shared" si="11"/>
        <v>0</v>
      </c>
      <c r="L61" s="281">
        <f t="shared" si="11"/>
        <v>0</v>
      </c>
      <c r="M61" s="281">
        <f t="shared" si="11"/>
        <v>0</v>
      </c>
      <c r="N61" s="281">
        <f t="shared" si="11"/>
        <v>0</v>
      </c>
      <c r="O61" s="281">
        <f t="shared" si="11"/>
        <v>0</v>
      </c>
      <c r="P61" s="281">
        <f t="shared" si="11"/>
        <v>0</v>
      </c>
      <c r="Q61" s="281">
        <f t="shared" si="11"/>
        <v>0</v>
      </c>
      <c r="R61" s="281">
        <f t="shared" si="11"/>
        <v>0</v>
      </c>
      <c r="S61" s="281">
        <f t="shared" si="11"/>
        <v>0</v>
      </c>
      <c r="T61" s="281">
        <f t="shared" si="11"/>
        <v>0</v>
      </c>
      <c r="U61" s="281">
        <f t="shared" si="11"/>
        <v>0</v>
      </c>
      <c r="V61" s="281">
        <f t="shared" si="11"/>
        <v>0</v>
      </c>
      <c r="W61" s="281">
        <f t="shared" si="11"/>
        <v>0</v>
      </c>
      <c r="X61" s="281">
        <f t="shared" si="11"/>
        <v>0</v>
      </c>
      <c r="Y61" s="281">
        <f t="shared" si="11"/>
        <v>0</v>
      </c>
      <c r="Z61" s="281">
        <f t="shared" si="11"/>
        <v>0</v>
      </c>
      <c r="AA61" s="281">
        <f t="shared" si="11"/>
        <v>0</v>
      </c>
      <c r="AB61" s="281">
        <f t="shared" si="11"/>
        <v>0</v>
      </c>
      <c r="AC61" s="281">
        <f t="shared" si="11"/>
        <v>0</v>
      </c>
      <c r="AD61" s="281">
        <f t="shared" si="11"/>
        <v>0</v>
      </c>
      <c r="AE61" s="281">
        <f t="shared" si="11"/>
        <v>0</v>
      </c>
      <c r="AF61" s="281">
        <f t="shared" si="11"/>
        <v>0</v>
      </c>
      <c r="AG61" s="281">
        <f t="shared" si="11"/>
        <v>0</v>
      </c>
      <c r="AH61" s="281">
        <f t="shared" si="11"/>
        <v>0</v>
      </c>
      <c r="AI61" s="281">
        <f t="shared" si="11"/>
        <v>0</v>
      </c>
      <c r="AJ61" s="281">
        <f t="shared" si="11"/>
        <v>0</v>
      </c>
      <c r="AK61" s="281">
        <f t="shared" si="11"/>
        <v>0</v>
      </c>
      <c r="AL61" s="281">
        <f t="shared" si="11"/>
        <v>0</v>
      </c>
      <c r="AM61" s="281">
        <f t="shared" si="11"/>
        <v>0</v>
      </c>
      <c r="AN61" s="281">
        <f t="shared" si="11"/>
        <v>0</v>
      </c>
    </row>
    <row r="62" spans="1:40" s="274" customFormat="1" x14ac:dyDescent="0.25">
      <c r="A62" s="282" t="s">
        <v>258</v>
      </c>
      <c r="B62" s="281">
        <f>-B93</f>
        <v>0</v>
      </c>
      <c r="C62" s="281" t="e">
        <f t="shared" ref="C62:AN62" si="12">-C93</f>
        <v>#DIV/0!</v>
      </c>
      <c r="D62" s="281" t="e">
        <f t="shared" si="12"/>
        <v>#DIV/0!</v>
      </c>
      <c r="E62" s="281" t="e">
        <f t="shared" si="12"/>
        <v>#DIV/0!</v>
      </c>
      <c r="F62" s="281" t="e">
        <f t="shared" si="12"/>
        <v>#DIV/0!</v>
      </c>
      <c r="G62" s="281" t="e">
        <f t="shared" si="12"/>
        <v>#DIV/0!</v>
      </c>
      <c r="H62" s="281" t="e">
        <f t="shared" si="12"/>
        <v>#DIV/0!</v>
      </c>
      <c r="I62" s="281" t="e">
        <f t="shared" si="12"/>
        <v>#DIV/0!</v>
      </c>
      <c r="J62" s="281" t="e">
        <f t="shared" si="12"/>
        <v>#DIV/0!</v>
      </c>
      <c r="K62" s="281" t="e">
        <f t="shared" si="12"/>
        <v>#DIV/0!</v>
      </c>
      <c r="L62" s="281" t="e">
        <f t="shared" si="12"/>
        <v>#DIV/0!</v>
      </c>
      <c r="M62" s="281" t="e">
        <f t="shared" si="12"/>
        <v>#DIV/0!</v>
      </c>
      <c r="N62" s="281" t="e">
        <f t="shared" si="12"/>
        <v>#DIV/0!</v>
      </c>
      <c r="O62" s="281" t="e">
        <f t="shared" si="12"/>
        <v>#DIV/0!</v>
      </c>
      <c r="P62" s="281" t="e">
        <f t="shared" si="12"/>
        <v>#DIV/0!</v>
      </c>
      <c r="Q62" s="281" t="e">
        <f t="shared" si="12"/>
        <v>#DIV/0!</v>
      </c>
      <c r="R62" s="281" t="e">
        <f t="shared" si="12"/>
        <v>#DIV/0!</v>
      </c>
      <c r="S62" s="281" t="e">
        <f t="shared" si="12"/>
        <v>#DIV/0!</v>
      </c>
      <c r="T62" s="281" t="e">
        <f t="shared" si="12"/>
        <v>#DIV/0!</v>
      </c>
      <c r="U62" s="281" t="e">
        <f t="shared" si="12"/>
        <v>#DIV/0!</v>
      </c>
      <c r="V62" s="281" t="e">
        <f t="shared" si="12"/>
        <v>#DIV/0!</v>
      </c>
      <c r="W62" s="281" t="e">
        <f t="shared" si="12"/>
        <v>#DIV/0!</v>
      </c>
      <c r="X62" s="281" t="e">
        <f t="shared" si="12"/>
        <v>#DIV/0!</v>
      </c>
      <c r="Y62" s="281" t="e">
        <f t="shared" si="12"/>
        <v>#DIV/0!</v>
      </c>
      <c r="Z62" s="281" t="e">
        <f t="shared" si="12"/>
        <v>#DIV/0!</v>
      </c>
      <c r="AA62" s="281" t="e">
        <f t="shared" si="12"/>
        <v>#DIV/0!</v>
      </c>
      <c r="AB62" s="281" t="e">
        <f t="shared" si="12"/>
        <v>#DIV/0!</v>
      </c>
      <c r="AC62" s="281" t="e">
        <f t="shared" si="12"/>
        <v>#DIV/0!</v>
      </c>
      <c r="AD62" s="281" t="e">
        <f t="shared" si="12"/>
        <v>#DIV/0!</v>
      </c>
      <c r="AE62" s="281" t="e">
        <f t="shared" si="12"/>
        <v>#DIV/0!</v>
      </c>
      <c r="AF62" s="281" t="e">
        <f t="shared" si="12"/>
        <v>#DIV/0!</v>
      </c>
      <c r="AG62" s="281" t="e">
        <f t="shared" si="12"/>
        <v>#DIV/0!</v>
      </c>
      <c r="AH62" s="281" t="e">
        <f t="shared" si="12"/>
        <v>#DIV/0!</v>
      </c>
      <c r="AI62" s="281" t="e">
        <f t="shared" si="12"/>
        <v>#DIV/0!</v>
      </c>
      <c r="AJ62" s="281" t="e">
        <f t="shared" si="12"/>
        <v>#DIV/0!</v>
      </c>
      <c r="AK62" s="281" t="e">
        <f t="shared" si="12"/>
        <v>#DIV/0!</v>
      </c>
      <c r="AL62" s="281" t="e">
        <f t="shared" si="12"/>
        <v>#DIV/0!</v>
      </c>
      <c r="AM62" s="281" t="e">
        <f t="shared" si="12"/>
        <v>#DIV/0!</v>
      </c>
      <c r="AN62" s="281" t="e">
        <f t="shared" si="12"/>
        <v>#DIV/0!</v>
      </c>
    </row>
    <row r="63" spans="1:40" ht="15" x14ac:dyDescent="0.25">
      <c r="A63" s="283" t="s">
        <v>497</v>
      </c>
      <c r="B63" s="280">
        <f t="shared" ref="B63:AN63" si="13">B55+B56</f>
        <v>0</v>
      </c>
      <c r="C63" s="280" t="e">
        <f t="shared" si="13"/>
        <v>#DIV/0!</v>
      </c>
      <c r="D63" s="280" t="e">
        <f t="shared" si="13"/>
        <v>#DIV/0!</v>
      </c>
      <c r="E63" s="280" t="e">
        <f t="shared" si="13"/>
        <v>#DIV/0!</v>
      </c>
      <c r="F63" s="280" t="e">
        <f t="shared" si="13"/>
        <v>#DIV/0!</v>
      </c>
      <c r="G63" s="280" t="e">
        <f t="shared" si="13"/>
        <v>#DIV/0!</v>
      </c>
      <c r="H63" s="280" t="e">
        <f t="shared" si="13"/>
        <v>#DIV/0!</v>
      </c>
      <c r="I63" s="280" t="e">
        <f t="shared" si="13"/>
        <v>#DIV/0!</v>
      </c>
      <c r="J63" s="280" t="e">
        <f t="shared" si="13"/>
        <v>#DIV/0!</v>
      </c>
      <c r="K63" s="280" t="e">
        <f t="shared" si="13"/>
        <v>#DIV/0!</v>
      </c>
      <c r="L63" s="280" t="e">
        <f t="shared" si="13"/>
        <v>#DIV/0!</v>
      </c>
      <c r="M63" s="280" t="e">
        <f t="shared" si="13"/>
        <v>#DIV/0!</v>
      </c>
      <c r="N63" s="280" t="e">
        <f t="shared" si="13"/>
        <v>#DIV/0!</v>
      </c>
      <c r="O63" s="280" t="e">
        <f t="shared" si="13"/>
        <v>#DIV/0!</v>
      </c>
      <c r="P63" s="280" t="e">
        <f t="shared" si="13"/>
        <v>#DIV/0!</v>
      </c>
      <c r="Q63" s="280" t="e">
        <f t="shared" si="13"/>
        <v>#DIV/0!</v>
      </c>
      <c r="R63" s="280" t="e">
        <f t="shared" si="13"/>
        <v>#DIV/0!</v>
      </c>
      <c r="S63" s="280" t="e">
        <f t="shared" si="13"/>
        <v>#DIV/0!</v>
      </c>
      <c r="T63" s="280" t="e">
        <f t="shared" si="13"/>
        <v>#DIV/0!</v>
      </c>
      <c r="U63" s="280" t="e">
        <f t="shared" si="13"/>
        <v>#DIV/0!</v>
      </c>
      <c r="V63" s="280" t="e">
        <f t="shared" si="13"/>
        <v>#DIV/0!</v>
      </c>
      <c r="W63" s="280" t="e">
        <f t="shared" si="13"/>
        <v>#DIV/0!</v>
      </c>
      <c r="X63" s="280" t="e">
        <f t="shared" si="13"/>
        <v>#DIV/0!</v>
      </c>
      <c r="Y63" s="280" t="e">
        <f t="shared" si="13"/>
        <v>#DIV/0!</v>
      </c>
      <c r="Z63" s="280" t="e">
        <f t="shared" si="13"/>
        <v>#DIV/0!</v>
      </c>
      <c r="AA63" s="280" t="e">
        <f t="shared" si="13"/>
        <v>#DIV/0!</v>
      </c>
      <c r="AB63" s="280" t="e">
        <f t="shared" si="13"/>
        <v>#DIV/0!</v>
      </c>
      <c r="AC63" s="280" t="e">
        <f t="shared" si="13"/>
        <v>#DIV/0!</v>
      </c>
      <c r="AD63" s="280" t="e">
        <f t="shared" si="13"/>
        <v>#DIV/0!</v>
      </c>
      <c r="AE63" s="280" t="e">
        <f t="shared" si="13"/>
        <v>#DIV/0!</v>
      </c>
      <c r="AF63" s="280" t="e">
        <f t="shared" si="13"/>
        <v>#DIV/0!</v>
      </c>
      <c r="AG63" s="280" t="e">
        <f t="shared" si="13"/>
        <v>#DIV/0!</v>
      </c>
      <c r="AH63" s="280" t="e">
        <f t="shared" si="13"/>
        <v>#DIV/0!</v>
      </c>
      <c r="AI63" s="280" t="e">
        <f t="shared" si="13"/>
        <v>#DIV/0!</v>
      </c>
      <c r="AJ63" s="280" t="e">
        <f t="shared" si="13"/>
        <v>#DIV/0!</v>
      </c>
      <c r="AK63" s="280" t="e">
        <f t="shared" si="13"/>
        <v>#DIV/0!</v>
      </c>
      <c r="AL63" s="280" t="e">
        <f t="shared" si="13"/>
        <v>#DIV/0!</v>
      </c>
      <c r="AM63" s="280" t="e">
        <f t="shared" si="13"/>
        <v>#DIV/0!</v>
      </c>
      <c r="AN63" s="280" t="e">
        <f t="shared" si="13"/>
        <v>#DIV/0!</v>
      </c>
    </row>
    <row r="64" spans="1:40" s="285" customFormat="1" x14ac:dyDescent="0.25">
      <c r="A64" s="284" t="s">
        <v>254</v>
      </c>
      <c r="B64" s="281"/>
      <c r="C64" s="281" t="e">
        <f>IF(-SUM($B$78:C78)=$B$21,(-($B$21+$B$22)*$B$24/$B$23),0)</f>
        <v>#DIV/0!</v>
      </c>
      <c r="D64" s="281" t="e">
        <f>IF(-SUM($B$78:D78)=$B$21,(-($B$21+$B$22)*$B$24/$B$23),0)</f>
        <v>#DIV/0!</v>
      </c>
      <c r="E64" s="281" t="e">
        <f>IF(-SUM($B$78:E78)=$B$21,(-($B$21+$B$22)*$B$24/$B$23),0)</f>
        <v>#DIV/0!</v>
      </c>
      <c r="F64" s="281" t="e">
        <f>IF(-SUM($B$78:F78)=$B$21,(-($B$21+$B$22)*$B$24/$B$23),0)</f>
        <v>#DIV/0!</v>
      </c>
      <c r="G64" s="281" t="e">
        <f>IF(-SUM($B$78:G78)=$B$21,(-($B$21+$B$22)*$B$24/$B$23),0)</f>
        <v>#DIV/0!</v>
      </c>
      <c r="H64" s="281" t="e">
        <f>IF(-SUM($B$78:H78)=$B$21,(-($B$21+$B$22)*$B$24/$B$23),0)</f>
        <v>#DIV/0!</v>
      </c>
      <c r="I64" s="281" t="e">
        <f>IF(-SUM($B$78:I78)=$B$21,(-($B$21+$B$22)*$B$24/$B$23),0)</f>
        <v>#DIV/0!</v>
      </c>
      <c r="J64" s="281" t="e">
        <f>IF(-SUM($B$78:J78)=$B$21,(-($B$21+$B$22)*$B$24/$B$23),0)</f>
        <v>#DIV/0!</v>
      </c>
      <c r="K64" s="281" t="e">
        <f>IF(-SUM($B$78:K78)=$B$21,(-($B$21+$B$22)*$B$24/$B$23),0)</f>
        <v>#DIV/0!</v>
      </c>
      <c r="L64" s="281" t="e">
        <f>IF(-SUM($B$78:L78)=$B$21,(-($B$21+$B$22)*$B$24/$B$23),0)</f>
        <v>#DIV/0!</v>
      </c>
      <c r="M64" s="281" t="e">
        <f>IF(-SUM($B$78:M78)=$B$21,(-($B$21+$B$22)*$B$24/$B$23),0)</f>
        <v>#DIV/0!</v>
      </c>
      <c r="N64" s="281" t="e">
        <f>IF(-SUM($B$78:N78)=$B$21,(-($B$21+$B$22)*$B$24/$B$23),0)</f>
        <v>#DIV/0!</v>
      </c>
      <c r="O64" s="281" t="e">
        <f>IF(-SUM($B$78:O78)=$B$21,(-($B$21+$B$22)*$B$24/$B$23),0)</f>
        <v>#DIV/0!</v>
      </c>
      <c r="P64" s="281" t="e">
        <f>IF(-SUM($B$78:P78)=$B$21,(-($B$21+$B$22)*$B$24/$B$23),0)</f>
        <v>#DIV/0!</v>
      </c>
      <c r="Q64" s="281" t="e">
        <f>IF(-SUM($B$78:Q78)=$B$21,(-($B$21+$B$22)*$B$24/$B$23),0)</f>
        <v>#DIV/0!</v>
      </c>
      <c r="R64" s="281" t="e">
        <f>IF(-SUM($B$78:R78)=$B$21,(-($B$21+$B$22)*$B$24/$B$23),0)</f>
        <v>#DIV/0!</v>
      </c>
      <c r="S64" s="281" t="e">
        <f>IF(-SUM($B$78:S78)=$B$21,(-($B$21+$B$22)*$B$24/$B$23),0)</f>
        <v>#DIV/0!</v>
      </c>
      <c r="T64" s="281" t="e">
        <f>IF(-SUM($B$78:T78)=$B$21,(-($B$21+$B$22)*$B$24/$B$23),0)</f>
        <v>#DIV/0!</v>
      </c>
      <c r="U64" s="281" t="e">
        <f>IF(-SUM($B$78:U78)=$B$21,(-($B$21+$B$22)*$B$24/$B$23),0)</f>
        <v>#DIV/0!</v>
      </c>
      <c r="V64" s="281" t="e">
        <f>IF(-SUM($B$78:V78)=$B$21,(-($B$21+$B$22)*$B$24/$B$23),0)</f>
        <v>#DIV/0!</v>
      </c>
      <c r="W64" s="281" t="e">
        <f>IF(-SUM($B$78:W78)=$B$21,(-($B$21+$B$22)*$B$24/$B$23),0)</f>
        <v>#DIV/0!</v>
      </c>
      <c r="X64" s="281" t="e">
        <f>IF(-SUM($B$78:X78)=$B$21,(-($B$21+$B$22)*$B$24/$B$23),0)</f>
        <v>#DIV/0!</v>
      </c>
      <c r="Y64" s="281" t="e">
        <f>IF(-SUM($B$78:Y78)=$B$21,(-($B$21+$B$22)*$B$24/$B$23),0)</f>
        <v>#DIV/0!</v>
      </c>
      <c r="Z64" s="281" t="e">
        <f>IF(-SUM($B$78:Z78)=$B$21,(-($B$21+$B$22)*$B$24/$B$23),0)</f>
        <v>#DIV/0!</v>
      </c>
      <c r="AA64" s="281" t="e">
        <f>IF(-SUM($B$78:AA78)=$B$21,(-($B$21+$B$22)*$B$24/$B$23),0)</f>
        <v>#DIV/0!</v>
      </c>
      <c r="AB64" s="281" t="e">
        <f>IF(-SUM($B$78:AB78)=$B$21,(-($B$21+$B$22)*$B$24/$B$23),0)</f>
        <v>#DIV/0!</v>
      </c>
      <c r="AC64" s="281" t="e">
        <f>IF(-SUM($B$78:AC78)=$B$21,(-($B$21+$B$22)*$B$24/$B$23),0)</f>
        <v>#DIV/0!</v>
      </c>
      <c r="AD64" s="281" t="e">
        <f>IF(-SUM($B$78:AD78)=$B$21,(-($B$21+$B$22)*$B$24/$B$23),0)</f>
        <v>#DIV/0!</v>
      </c>
      <c r="AE64" s="281" t="e">
        <f>IF(-SUM($B$78:AE78)=$B$21,(-($B$21+$B$22)*$B$24/$B$23),0)</f>
        <v>#DIV/0!</v>
      </c>
      <c r="AF64" s="281" t="e">
        <f>IF(-SUM($B$78:AF78)=$B$21,(-($B$21+$B$22)*$B$24/$B$23),0)</f>
        <v>#DIV/0!</v>
      </c>
      <c r="AG64" s="281" t="e">
        <f>IF(-SUM($B$78:AG78)=$B$21,(-($B$21+$B$22)*$B$24/$B$23),0)</f>
        <v>#DIV/0!</v>
      </c>
      <c r="AH64" s="281" t="e">
        <f>IF(-SUM($B$78:AH78)=$B$21,(-($B$21+$B$22)*$B$24/$B$23),0)</f>
        <v>#DIV/0!</v>
      </c>
      <c r="AI64" s="281" t="e">
        <f>IF(-SUM($B$78:AI78)=$B$21,(-($B$21+$B$22)*$B$24/$B$23),0)</f>
        <v>#DIV/0!</v>
      </c>
      <c r="AJ64" s="281" t="e">
        <f>IF(-SUM($B$78:AJ78)=$B$21,(-($B$21+$B$22)*$B$24/$B$23),0)</f>
        <v>#DIV/0!</v>
      </c>
      <c r="AK64" s="281" t="e">
        <f>IF(-SUM($B$78:AK78)=$B$21,(-($B$21+$B$22)*$B$24/$B$23),0)</f>
        <v>#DIV/0!</v>
      </c>
      <c r="AL64" s="281" t="e">
        <f>IF(-SUM($B$78:AL78)=$B$21,(-($B$21+$B$22)*$B$24/$B$23),0)</f>
        <v>#DIV/0!</v>
      </c>
      <c r="AM64" s="281" t="e">
        <f>IF(-SUM($B$78:AM78)=$B$21,(-($B$21+$B$22)*$B$24/$B$23),0)</f>
        <v>#DIV/0!</v>
      </c>
      <c r="AN64" s="281" t="e">
        <f>IF(-SUM($B$78:AN78)=$B$21,(-($B$21+$B$22)*$B$24/$B$23),0)</f>
        <v>#DIV/0!</v>
      </c>
    </row>
    <row r="65" spans="1:40" ht="15" x14ac:dyDescent="0.25">
      <c r="A65" s="283" t="s">
        <v>498</v>
      </c>
      <c r="B65" s="280">
        <f t="shared" ref="B65:AN65" si="14">B63+B64</f>
        <v>0</v>
      </c>
      <c r="C65" s="280" t="e">
        <f t="shared" si="14"/>
        <v>#DIV/0!</v>
      </c>
      <c r="D65" s="280" t="e">
        <f t="shared" si="14"/>
        <v>#DIV/0!</v>
      </c>
      <c r="E65" s="280" t="e">
        <f t="shared" si="14"/>
        <v>#DIV/0!</v>
      </c>
      <c r="F65" s="280" t="e">
        <f t="shared" si="14"/>
        <v>#DIV/0!</v>
      </c>
      <c r="G65" s="280" t="e">
        <f t="shared" si="14"/>
        <v>#DIV/0!</v>
      </c>
      <c r="H65" s="280" t="e">
        <f t="shared" si="14"/>
        <v>#DIV/0!</v>
      </c>
      <c r="I65" s="280" t="e">
        <f t="shared" si="14"/>
        <v>#DIV/0!</v>
      </c>
      <c r="J65" s="280" t="e">
        <f t="shared" si="14"/>
        <v>#DIV/0!</v>
      </c>
      <c r="K65" s="280" t="e">
        <f t="shared" si="14"/>
        <v>#DIV/0!</v>
      </c>
      <c r="L65" s="280" t="e">
        <f t="shared" si="14"/>
        <v>#DIV/0!</v>
      </c>
      <c r="M65" s="280" t="e">
        <f t="shared" si="14"/>
        <v>#DIV/0!</v>
      </c>
      <c r="N65" s="280" t="e">
        <f t="shared" si="14"/>
        <v>#DIV/0!</v>
      </c>
      <c r="O65" s="280" t="e">
        <f t="shared" si="14"/>
        <v>#DIV/0!</v>
      </c>
      <c r="P65" s="280" t="e">
        <f t="shared" si="14"/>
        <v>#DIV/0!</v>
      </c>
      <c r="Q65" s="280" t="e">
        <f t="shared" si="14"/>
        <v>#DIV/0!</v>
      </c>
      <c r="R65" s="280" t="e">
        <f t="shared" si="14"/>
        <v>#DIV/0!</v>
      </c>
      <c r="S65" s="280" t="e">
        <f t="shared" si="14"/>
        <v>#DIV/0!</v>
      </c>
      <c r="T65" s="280" t="e">
        <f t="shared" si="14"/>
        <v>#DIV/0!</v>
      </c>
      <c r="U65" s="280" t="e">
        <f t="shared" si="14"/>
        <v>#DIV/0!</v>
      </c>
      <c r="V65" s="280" t="e">
        <f t="shared" si="14"/>
        <v>#DIV/0!</v>
      </c>
      <c r="W65" s="280" t="e">
        <f t="shared" si="14"/>
        <v>#DIV/0!</v>
      </c>
      <c r="X65" s="280" t="e">
        <f t="shared" si="14"/>
        <v>#DIV/0!</v>
      </c>
      <c r="Y65" s="280" t="e">
        <f t="shared" si="14"/>
        <v>#DIV/0!</v>
      </c>
      <c r="Z65" s="280" t="e">
        <f t="shared" si="14"/>
        <v>#DIV/0!</v>
      </c>
      <c r="AA65" s="280" t="e">
        <f t="shared" si="14"/>
        <v>#DIV/0!</v>
      </c>
      <c r="AB65" s="280" t="e">
        <f t="shared" si="14"/>
        <v>#DIV/0!</v>
      </c>
      <c r="AC65" s="280" t="e">
        <f t="shared" si="14"/>
        <v>#DIV/0!</v>
      </c>
      <c r="AD65" s="280" t="e">
        <f t="shared" si="14"/>
        <v>#DIV/0!</v>
      </c>
      <c r="AE65" s="280" t="e">
        <f t="shared" si="14"/>
        <v>#DIV/0!</v>
      </c>
      <c r="AF65" s="280" t="e">
        <f t="shared" si="14"/>
        <v>#DIV/0!</v>
      </c>
      <c r="AG65" s="280" t="e">
        <f t="shared" si="14"/>
        <v>#DIV/0!</v>
      </c>
      <c r="AH65" s="280" t="e">
        <f t="shared" si="14"/>
        <v>#DIV/0!</v>
      </c>
      <c r="AI65" s="280" t="e">
        <f t="shared" si="14"/>
        <v>#DIV/0!</v>
      </c>
      <c r="AJ65" s="280" t="e">
        <f t="shared" si="14"/>
        <v>#DIV/0!</v>
      </c>
      <c r="AK65" s="280" t="e">
        <f t="shared" si="14"/>
        <v>#DIV/0!</v>
      </c>
      <c r="AL65" s="280" t="e">
        <f t="shared" si="14"/>
        <v>#DIV/0!</v>
      </c>
      <c r="AM65" s="280" t="e">
        <f t="shared" si="14"/>
        <v>#DIV/0!</v>
      </c>
      <c r="AN65" s="280" t="e">
        <f t="shared" si="14"/>
        <v>#DIV/0!</v>
      </c>
    </row>
    <row r="66" spans="1:40" x14ac:dyDescent="0.25">
      <c r="A66" s="284" t="s">
        <v>253</v>
      </c>
      <c r="B66" s="281">
        <f t="shared" ref="B66:AN66" si="15">-B52</f>
        <v>0</v>
      </c>
      <c r="C66" s="281">
        <f t="shared" si="15"/>
        <v>0</v>
      </c>
      <c r="D66" s="281">
        <f t="shared" si="15"/>
        <v>0</v>
      </c>
      <c r="E66" s="281">
        <f t="shared" si="15"/>
        <v>0</v>
      </c>
      <c r="F66" s="281">
        <f t="shared" si="15"/>
        <v>0</v>
      </c>
      <c r="G66" s="281">
        <f t="shared" si="15"/>
        <v>0</v>
      </c>
      <c r="H66" s="281">
        <f t="shared" si="15"/>
        <v>0</v>
      </c>
      <c r="I66" s="281">
        <f t="shared" si="15"/>
        <v>0</v>
      </c>
      <c r="J66" s="281">
        <f t="shared" si="15"/>
        <v>0</v>
      </c>
      <c r="K66" s="281">
        <f t="shared" si="15"/>
        <v>0</v>
      </c>
      <c r="L66" s="281">
        <f t="shared" si="15"/>
        <v>0</v>
      </c>
      <c r="M66" s="281">
        <f t="shared" si="15"/>
        <v>0</v>
      </c>
      <c r="N66" s="281">
        <f t="shared" si="15"/>
        <v>0</v>
      </c>
      <c r="O66" s="281">
        <f t="shared" si="15"/>
        <v>0</v>
      </c>
      <c r="P66" s="281">
        <f t="shared" si="15"/>
        <v>0</v>
      </c>
      <c r="Q66" s="281">
        <f t="shared" si="15"/>
        <v>0</v>
      </c>
      <c r="R66" s="281">
        <f t="shared" si="15"/>
        <v>0</v>
      </c>
      <c r="S66" s="281">
        <f t="shared" si="15"/>
        <v>0</v>
      </c>
      <c r="T66" s="281">
        <f t="shared" si="15"/>
        <v>0</v>
      </c>
      <c r="U66" s="281">
        <f t="shared" si="15"/>
        <v>0</v>
      </c>
      <c r="V66" s="281">
        <f t="shared" si="15"/>
        <v>0</v>
      </c>
      <c r="W66" s="281">
        <f t="shared" si="15"/>
        <v>0</v>
      </c>
      <c r="X66" s="281">
        <f t="shared" si="15"/>
        <v>0</v>
      </c>
      <c r="Y66" s="281">
        <f t="shared" si="15"/>
        <v>0</v>
      </c>
      <c r="Z66" s="281">
        <f t="shared" si="15"/>
        <v>0</v>
      </c>
      <c r="AA66" s="281">
        <f t="shared" si="15"/>
        <v>0</v>
      </c>
      <c r="AB66" s="281">
        <f t="shared" si="15"/>
        <v>0</v>
      </c>
      <c r="AC66" s="281">
        <f t="shared" si="15"/>
        <v>0</v>
      </c>
      <c r="AD66" s="281">
        <f t="shared" si="15"/>
        <v>0</v>
      </c>
      <c r="AE66" s="281">
        <f t="shared" si="15"/>
        <v>0</v>
      </c>
      <c r="AF66" s="281">
        <f t="shared" si="15"/>
        <v>0</v>
      </c>
      <c r="AG66" s="281">
        <f t="shared" si="15"/>
        <v>0</v>
      </c>
      <c r="AH66" s="281">
        <f t="shared" si="15"/>
        <v>0</v>
      </c>
      <c r="AI66" s="281">
        <f t="shared" si="15"/>
        <v>0</v>
      </c>
      <c r="AJ66" s="281">
        <f t="shared" si="15"/>
        <v>0</v>
      </c>
      <c r="AK66" s="281">
        <f t="shared" si="15"/>
        <v>0</v>
      </c>
      <c r="AL66" s="281">
        <f t="shared" si="15"/>
        <v>0</v>
      </c>
      <c r="AM66" s="281">
        <f t="shared" si="15"/>
        <v>0</v>
      </c>
      <c r="AN66" s="281">
        <f t="shared" si="15"/>
        <v>0</v>
      </c>
    </row>
    <row r="67" spans="1:40" ht="15" x14ac:dyDescent="0.25">
      <c r="A67" s="283" t="s">
        <v>257</v>
      </c>
      <c r="B67" s="280">
        <f t="shared" ref="B67:AN67" si="16">B65+B66</f>
        <v>0</v>
      </c>
      <c r="C67" s="280" t="e">
        <f t="shared" si="16"/>
        <v>#DIV/0!</v>
      </c>
      <c r="D67" s="280" t="e">
        <f t="shared" si="16"/>
        <v>#DIV/0!</v>
      </c>
      <c r="E67" s="280" t="e">
        <f t="shared" si="16"/>
        <v>#DIV/0!</v>
      </c>
      <c r="F67" s="280" t="e">
        <f t="shared" si="16"/>
        <v>#DIV/0!</v>
      </c>
      <c r="G67" s="280" t="e">
        <f t="shared" si="16"/>
        <v>#DIV/0!</v>
      </c>
      <c r="H67" s="280" t="e">
        <f t="shared" si="16"/>
        <v>#DIV/0!</v>
      </c>
      <c r="I67" s="280" t="e">
        <f t="shared" si="16"/>
        <v>#DIV/0!</v>
      </c>
      <c r="J67" s="280" t="e">
        <f t="shared" si="16"/>
        <v>#DIV/0!</v>
      </c>
      <c r="K67" s="280" t="e">
        <f t="shared" si="16"/>
        <v>#DIV/0!</v>
      </c>
      <c r="L67" s="280" t="e">
        <f t="shared" si="16"/>
        <v>#DIV/0!</v>
      </c>
      <c r="M67" s="280" t="e">
        <f t="shared" si="16"/>
        <v>#DIV/0!</v>
      </c>
      <c r="N67" s="280" t="e">
        <f t="shared" si="16"/>
        <v>#DIV/0!</v>
      </c>
      <c r="O67" s="280" t="e">
        <f t="shared" si="16"/>
        <v>#DIV/0!</v>
      </c>
      <c r="P67" s="280" t="e">
        <f t="shared" si="16"/>
        <v>#DIV/0!</v>
      </c>
      <c r="Q67" s="280" t="e">
        <f t="shared" si="16"/>
        <v>#DIV/0!</v>
      </c>
      <c r="R67" s="280" t="e">
        <f t="shared" si="16"/>
        <v>#DIV/0!</v>
      </c>
      <c r="S67" s="280" t="e">
        <f t="shared" si="16"/>
        <v>#DIV/0!</v>
      </c>
      <c r="T67" s="280" t="e">
        <f t="shared" si="16"/>
        <v>#DIV/0!</v>
      </c>
      <c r="U67" s="280" t="e">
        <f t="shared" si="16"/>
        <v>#DIV/0!</v>
      </c>
      <c r="V67" s="280" t="e">
        <f t="shared" si="16"/>
        <v>#DIV/0!</v>
      </c>
      <c r="W67" s="280" t="e">
        <f t="shared" si="16"/>
        <v>#DIV/0!</v>
      </c>
      <c r="X67" s="280" t="e">
        <f t="shared" si="16"/>
        <v>#DIV/0!</v>
      </c>
      <c r="Y67" s="280" t="e">
        <f t="shared" si="16"/>
        <v>#DIV/0!</v>
      </c>
      <c r="Z67" s="280" t="e">
        <f t="shared" si="16"/>
        <v>#DIV/0!</v>
      </c>
      <c r="AA67" s="280" t="e">
        <f t="shared" si="16"/>
        <v>#DIV/0!</v>
      </c>
      <c r="AB67" s="280" t="e">
        <f t="shared" si="16"/>
        <v>#DIV/0!</v>
      </c>
      <c r="AC67" s="280" t="e">
        <f t="shared" si="16"/>
        <v>#DIV/0!</v>
      </c>
      <c r="AD67" s="280" t="e">
        <f t="shared" si="16"/>
        <v>#DIV/0!</v>
      </c>
      <c r="AE67" s="280" t="e">
        <f t="shared" si="16"/>
        <v>#DIV/0!</v>
      </c>
      <c r="AF67" s="280" t="e">
        <f t="shared" si="16"/>
        <v>#DIV/0!</v>
      </c>
      <c r="AG67" s="280" t="e">
        <f t="shared" si="16"/>
        <v>#DIV/0!</v>
      </c>
      <c r="AH67" s="280" t="e">
        <f t="shared" si="16"/>
        <v>#DIV/0!</v>
      </c>
      <c r="AI67" s="280" t="e">
        <f t="shared" si="16"/>
        <v>#DIV/0!</v>
      </c>
      <c r="AJ67" s="280" t="e">
        <f t="shared" si="16"/>
        <v>#DIV/0!</v>
      </c>
      <c r="AK67" s="280" t="e">
        <f t="shared" si="16"/>
        <v>#DIV/0!</v>
      </c>
      <c r="AL67" s="280" t="e">
        <f t="shared" si="16"/>
        <v>#DIV/0!</v>
      </c>
      <c r="AM67" s="280" t="e">
        <f t="shared" si="16"/>
        <v>#DIV/0!</v>
      </c>
      <c r="AN67" s="280" t="e">
        <f t="shared" si="16"/>
        <v>#DIV/0!</v>
      </c>
    </row>
    <row r="68" spans="1:40" x14ac:dyDescent="0.25">
      <c r="A68" s="284" t="s">
        <v>252</v>
      </c>
      <c r="B68" s="281">
        <f t="shared" ref="B68:AN68" si="17">IF(B65&gt;0,-B67*$B$32,0)</f>
        <v>0</v>
      </c>
      <c r="C68" s="281" t="e">
        <f t="shared" si="17"/>
        <v>#DIV/0!</v>
      </c>
      <c r="D68" s="281" t="e">
        <f t="shared" si="17"/>
        <v>#DIV/0!</v>
      </c>
      <c r="E68" s="281" t="e">
        <f t="shared" si="17"/>
        <v>#DIV/0!</v>
      </c>
      <c r="F68" s="281" t="e">
        <f t="shared" si="17"/>
        <v>#DIV/0!</v>
      </c>
      <c r="G68" s="281" t="e">
        <f t="shared" si="17"/>
        <v>#DIV/0!</v>
      </c>
      <c r="H68" s="281" t="e">
        <f t="shared" si="17"/>
        <v>#DIV/0!</v>
      </c>
      <c r="I68" s="281" t="e">
        <f t="shared" si="17"/>
        <v>#DIV/0!</v>
      </c>
      <c r="J68" s="281" t="e">
        <f t="shared" si="17"/>
        <v>#DIV/0!</v>
      </c>
      <c r="K68" s="281" t="e">
        <f t="shared" si="17"/>
        <v>#DIV/0!</v>
      </c>
      <c r="L68" s="281" t="e">
        <f t="shared" si="17"/>
        <v>#DIV/0!</v>
      </c>
      <c r="M68" s="281" t="e">
        <f t="shared" si="17"/>
        <v>#DIV/0!</v>
      </c>
      <c r="N68" s="281" t="e">
        <f t="shared" si="17"/>
        <v>#DIV/0!</v>
      </c>
      <c r="O68" s="281" t="e">
        <f t="shared" si="17"/>
        <v>#DIV/0!</v>
      </c>
      <c r="P68" s="281" t="e">
        <f t="shared" si="17"/>
        <v>#DIV/0!</v>
      </c>
      <c r="Q68" s="281" t="e">
        <f t="shared" si="17"/>
        <v>#DIV/0!</v>
      </c>
      <c r="R68" s="281" t="e">
        <f t="shared" si="17"/>
        <v>#DIV/0!</v>
      </c>
      <c r="S68" s="281" t="e">
        <f t="shared" si="17"/>
        <v>#DIV/0!</v>
      </c>
      <c r="T68" s="281" t="e">
        <f t="shared" si="17"/>
        <v>#DIV/0!</v>
      </c>
      <c r="U68" s="281" t="e">
        <f t="shared" si="17"/>
        <v>#DIV/0!</v>
      </c>
      <c r="V68" s="281" t="e">
        <f t="shared" si="17"/>
        <v>#DIV/0!</v>
      </c>
      <c r="W68" s="281" t="e">
        <f t="shared" si="17"/>
        <v>#DIV/0!</v>
      </c>
      <c r="X68" s="281" t="e">
        <f t="shared" si="17"/>
        <v>#DIV/0!</v>
      </c>
      <c r="Y68" s="281" t="e">
        <f t="shared" si="17"/>
        <v>#DIV/0!</v>
      </c>
      <c r="Z68" s="281" t="e">
        <f t="shared" si="17"/>
        <v>#DIV/0!</v>
      </c>
      <c r="AA68" s="281" t="e">
        <f t="shared" si="17"/>
        <v>#DIV/0!</v>
      </c>
      <c r="AB68" s="281" t="e">
        <f t="shared" si="17"/>
        <v>#DIV/0!</v>
      </c>
      <c r="AC68" s="281" t="e">
        <f t="shared" si="17"/>
        <v>#DIV/0!</v>
      </c>
      <c r="AD68" s="281" t="e">
        <f t="shared" si="17"/>
        <v>#DIV/0!</v>
      </c>
      <c r="AE68" s="281" t="e">
        <f t="shared" si="17"/>
        <v>#DIV/0!</v>
      </c>
      <c r="AF68" s="281" t="e">
        <f t="shared" si="17"/>
        <v>#DIV/0!</v>
      </c>
      <c r="AG68" s="281" t="e">
        <f t="shared" si="17"/>
        <v>#DIV/0!</v>
      </c>
      <c r="AH68" s="281" t="e">
        <f t="shared" si="17"/>
        <v>#DIV/0!</v>
      </c>
      <c r="AI68" s="281" t="e">
        <f t="shared" si="17"/>
        <v>#DIV/0!</v>
      </c>
      <c r="AJ68" s="281" t="e">
        <f t="shared" si="17"/>
        <v>#DIV/0!</v>
      </c>
      <c r="AK68" s="281" t="e">
        <f t="shared" si="17"/>
        <v>#DIV/0!</v>
      </c>
      <c r="AL68" s="281" t="e">
        <f t="shared" si="17"/>
        <v>#DIV/0!</v>
      </c>
      <c r="AM68" s="281" t="e">
        <f t="shared" si="17"/>
        <v>#DIV/0!</v>
      </c>
      <c r="AN68" s="281" t="e">
        <f t="shared" si="17"/>
        <v>#DIV/0!</v>
      </c>
    </row>
    <row r="69" spans="1:40" thickBot="1" x14ac:dyDescent="0.3">
      <c r="A69" s="286" t="s">
        <v>256</v>
      </c>
      <c r="B69" s="287">
        <f t="shared" ref="B69:AN69" si="18">B67+B68</f>
        <v>0</v>
      </c>
      <c r="C69" s="287" t="e">
        <f t="shared" si="18"/>
        <v>#DIV/0!</v>
      </c>
      <c r="D69" s="287" t="e">
        <f t="shared" si="18"/>
        <v>#DIV/0!</v>
      </c>
      <c r="E69" s="287" t="e">
        <f t="shared" si="18"/>
        <v>#DIV/0!</v>
      </c>
      <c r="F69" s="287" t="e">
        <f t="shared" si="18"/>
        <v>#DIV/0!</v>
      </c>
      <c r="G69" s="287" t="e">
        <f t="shared" si="18"/>
        <v>#DIV/0!</v>
      </c>
      <c r="H69" s="287" t="e">
        <f t="shared" si="18"/>
        <v>#DIV/0!</v>
      </c>
      <c r="I69" s="287" t="e">
        <f t="shared" si="18"/>
        <v>#DIV/0!</v>
      </c>
      <c r="J69" s="287" t="e">
        <f t="shared" si="18"/>
        <v>#DIV/0!</v>
      </c>
      <c r="K69" s="287" t="e">
        <f t="shared" si="18"/>
        <v>#DIV/0!</v>
      </c>
      <c r="L69" s="287" t="e">
        <f t="shared" si="18"/>
        <v>#DIV/0!</v>
      </c>
      <c r="M69" s="287" t="e">
        <f t="shared" si="18"/>
        <v>#DIV/0!</v>
      </c>
      <c r="N69" s="287" t="e">
        <f t="shared" si="18"/>
        <v>#DIV/0!</v>
      </c>
      <c r="O69" s="287" t="e">
        <f t="shared" si="18"/>
        <v>#DIV/0!</v>
      </c>
      <c r="P69" s="287" t="e">
        <f t="shared" si="18"/>
        <v>#DIV/0!</v>
      </c>
      <c r="Q69" s="287" t="e">
        <f t="shared" si="18"/>
        <v>#DIV/0!</v>
      </c>
      <c r="R69" s="287" t="e">
        <f t="shared" si="18"/>
        <v>#DIV/0!</v>
      </c>
      <c r="S69" s="287" t="e">
        <f t="shared" si="18"/>
        <v>#DIV/0!</v>
      </c>
      <c r="T69" s="287" t="e">
        <f t="shared" si="18"/>
        <v>#DIV/0!</v>
      </c>
      <c r="U69" s="287" t="e">
        <f t="shared" si="18"/>
        <v>#DIV/0!</v>
      </c>
      <c r="V69" s="287" t="e">
        <f t="shared" si="18"/>
        <v>#DIV/0!</v>
      </c>
      <c r="W69" s="287" t="e">
        <f t="shared" si="18"/>
        <v>#DIV/0!</v>
      </c>
      <c r="X69" s="287" t="e">
        <f t="shared" si="18"/>
        <v>#DIV/0!</v>
      </c>
      <c r="Y69" s="287" t="e">
        <f t="shared" si="18"/>
        <v>#DIV/0!</v>
      </c>
      <c r="Z69" s="287" t="e">
        <f t="shared" si="18"/>
        <v>#DIV/0!</v>
      </c>
      <c r="AA69" s="287" t="e">
        <f t="shared" si="18"/>
        <v>#DIV/0!</v>
      </c>
      <c r="AB69" s="287" t="e">
        <f t="shared" si="18"/>
        <v>#DIV/0!</v>
      </c>
      <c r="AC69" s="287" t="e">
        <f t="shared" si="18"/>
        <v>#DIV/0!</v>
      </c>
      <c r="AD69" s="287" t="e">
        <f t="shared" si="18"/>
        <v>#DIV/0!</v>
      </c>
      <c r="AE69" s="287" t="e">
        <f t="shared" si="18"/>
        <v>#DIV/0!</v>
      </c>
      <c r="AF69" s="287" t="e">
        <f t="shared" si="18"/>
        <v>#DIV/0!</v>
      </c>
      <c r="AG69" s="287" t="e">
        <f t="shared" si="18"/>
        <v>#DIV/0!</v>
      </c>
      <c r="AH69" s="287" t="e">
        <f t="shared" si="18"/>
        <v>#DIV/0!</v>
      </c>
      <c r="AI69" s="287" t="e">
        <f t="shared" si="18"/>
        <v>#DIV/0!</v>
      </c>
      <c r="AJ69" s="287" t="e">
        <f t="shared" si="18"/>
        <v>#DIV/0!</v>
      </c>
      <c r="AK69" s="287" t="e">
        <f t="shared" si="18"/>
        <v>#DIV/0!</v>
      </c>
      <c r="AL69" s="287" t="e">
        <f t="shared" si="18"/>
        <v>#DIV/0!</v>
      </c>
      <c r="AM69" s="287" t="e">
        <f t="shared" si="18"/>
        <v>#DIV/0!</v>
      </c>
      <c r="AN69" s="287" t="e">
        <f t="shared" si="18"/>
        <v>#DIV/0!</v>
      </c>
    </row>
    <row r="70" spans="1:40" ht="16.5" thickBot="1" x14ac:dyDescent="0.3">
      <c r="A70" s="288">
        <v>-1</v>
      </c>
      <c r="B70" s="289"/>
      <c r="C70" s="290"/>
      <c r="D70" s="290"/>
      <c r="E70" s="290"/>
      <c r="F70" s="290"/>
      <c r="G70" s="290"/>
      <c r="H70" s="290"/>
      <c r="I70" s="290"/>
      <c r="J70" s="290"/>
      <c r="K70" s="290"/>
      <c r="L70" s="290"/>
      <c r="M70" s="290"/>
      <c r="N70" s="290"/>
      <c r="O70" s="290"/>
      <c r="P70" s="290"/>
      <c r="Q70" s="290"/>
      <c r="R70" s="290"/>
      <c r="S70" s="290"/>
      <c r="T70" s="290"/>
      <c r="U70" s="290"/>
      <c r="V70" s="290"/>
      <c r="W70" s="290"/>
      <c r="X70" s="290"/>
      <c r="Y70" s="290"/>
      <c r="Z70" s="290"/>
      <c r="AA70" s="290"/>
      <c r="AB70" s="290"/>
      <c r="AC70" s="290"/>
      <c r="AD70" s="290"/>
      <c r="AE70" s="290"/>
      <c r="AF70" s="290"/>
      <c r="AG70" s="290"/>
      <c r="AH70" s="290"/>
      <c r="AI70" s="290"/>
      <c r="AJ70" s="290"/>
      <c r="AK70" s="290"/>
      <c r="AL70" s="290"/>
      <c r="AM70" s="290"/>
      <c r="AN70" s="290"/>
    </row>
    <row r="71" spans="1:40" x14ac:dyDescent="0.25">
      <c r="A71" s="275" t="s">
        <v>255</v>
      </c>
      <c r="B71" s="267"/>
      <c r="C71" s="267"/>
      <c r="D71" s="267"/>
      <c r="E71" s="267"/>
      <c r="F71" s="267"/>
      <c r="G71" s="267"/>
      <c r="H71" s="267"/>
      <c r="I71" s="267"/>
      <c r="J71" s="267"/>
      <c r="K71" s="267"/>
      <c r="L71" s="267"/>
      <c r="M71" s="267"/>
      <c r="N71" s="267"/>
      <c r="O71" s="267"/>
      <c r="P71" s="267"/>
      <c r="Q71" s="267"/>
      <c r="R71" s="267"/>
      <c r="S71" s="267"/>
      <c r="T71" s="267"/>
      <c r="U71" s="267"/>
      <c r="V71" s="267"/>
      <c r="W71" s="267"/>
      <c r="X71" s="267"/>
      <c r="Y71" s="267"/>
      <c r="Z71" s="267"/>
      <c r="AA71" s="267"/>
      <c r="AB71" s="267"/>
      <c r="AC71" s="267"/>
      <c r="AD71" s="267"/>
      <c r="AE71" s="267"/>
      <c r="AF71" s="267"/>
      <c r="AG71" s="267"/>
      <c r="AH71" s="267"/>
      <c r="AI71" s="267"/>
      <c r="AJ71" s="267"/>
      <c r="AK71" s="267"/>
      <c r="AL71" s="267"/>
      <c r="AM71" s="267"/>
      <c r="AN71" s="267"/>
    </row>
    <row r="72" spans="1:40" ht="15" x14ac:dyDescent="0.25">
      <c r="A72" s="279" t="s">
        <v>498</v>
      </c>
      <c r="B72" s="280">
        <f t="shared" ref="B72:AN72" si="19">B65</f>
        <v>0</v>
      </c>
      <c r="C72" s="280" t="e">
        <f t="shared" si="19"/>
        <v>#DIV/0!</v>
      </c>
      <c r="D72" s="280" t="e">
        <f t="shared" si="19"/>
        <v>#DIV/0!</v>
      </c>
      <c r="E72" s="280" t="e">
        <f t="shared" si="19"/>
        <v>#DIV/0!</v>
      </c>
      <c r="F72" s="280" t="e">
        <f t="shared" si="19"/>
        <v>#DIV/0!</v>
      </c>
      <c r="G72" s="280" t="e">
        <f t="shared" si="19"/>
        <v>#DIV/0!</v>
      </c>
      <c r="H72" s="280" t="e">
        <f t="shared" si="19"/>
        <v>#DIV/0!</v>
      </c>
      <c r="I72" s="280" t="e">
        <f t="shared" si="19"/>
        <v>#DIV/0!</v>
      </c>
      <c r="J72" s="280" t="e">
        <f t="shared" si="19"/>
        <v>#DIV/0!</v>
      </c>
      <c r="K72" s="280" t="e">
        <f t="shared" si="19"/>
        <v>#DIV/0!</v>
      </c>
      <c r="L72" s="280" t="e">
        <f t="shared" si="19"/>
        <v>#DIV/0!</v>
      </c>
      <c r="M72" s="280" t="e">
        <f t="shared" si="19"/>
        <v>#DIV/0!</v>
      </c>
      <c r="N72" s="280" t="e">
        <f t="shared" si="19"/>
        <v>#DIV/0!</v>
      </c>
      <c r="O72" s="280" t="e">
        <f t="shared" si="19"/>
        <v>#DIV/0!</v>
      </c>
      <c r="P72" s="280" t="e">
        <f t="shared" si="19"/>
        <v>#DIV/0!</v>
      </c>
      <c r="Q72" s="280" t="e">
        <f t="shared" si="19"/>
        <v>#DIV/0!</v>
      </c>
      <c r="R72" s="280" t="e">
        <f t="shared" si="19"/>
        <v>#DIV/0!</v>
      </c>
      <c r="S72" s="280" t="e">
        <f t="shared" si="19"/>
        <v>#DIV/0!</v>
      </c>
      <c r="T72" s="280" t="e">
        <f t="shared" si="19"/>
        <v>#DIV/0!</v>
      </c>
      <c r="U72" s="280" t="e">
        <f t="shared" si="19"/>
        <v>#DIV/0!</v>
      </c>
      <c r="V72" s="280" t="e">
        <f t="shared" si="19"/>
        <v>#DIV/0!</v>
      </c>
      <c r="W72" s="280" t="e">
        <f t="shared" si="19"/>
        <v>#DIV/0!</v>
      </c>
      <c r="X72" s="280" t="e">
        <f t="shared" si="19"/>
        <v>#DIV/0!</v>
      </c>
      <c r="Y72" s="280" t="e">
        <f t="shared" si="19"/>
        <v>#DIV/0!</v>
      </c>
      <c r="Z72" s="280" t="e">
        <f t="shared" si="19"/>
        <v>#DIV/0!</v>
      </c>
      <c r="AA72" s="280" t="e">
        <f t="shared" si="19"/>
        <v>#DIV/0!</v>
      </c>
      <c r="AB72" s="280" t="e">
        <f t="shared" si="19"/>
        <v>#DIV/0!</v>
      </c>
      <c r="AC72" s="280" t="e">
        <f t="shared" si="19"/>
        <v>#DIV/0!</v>
      </c>
      <c r="AD72" s="280" t="e">
        <f t="shared" si="19"/>
        <v>#DIV/0!</v>
      </c>
      <c r="AE72" s="280" t="e">
        <f t="shared" si="19"/>
        <v>#DIV/0!</v>
      </c>
      <c r="AF72" s="280" t="e">
        <f t="shared" si="19"/>
        <v>#DIV/0!</v>
      </c>
      <c r="AG72" s="280" t="e">
        <f t="shared" si="19"/>
        <v>#DIV/0!</v>
      </c>
      <c r="AH72" s="280" t="e">
        <f t="shared" si="19"/>
        <v>#DIV/0!</v>
      </c>
      <c r="AI72" s="280" t="e">
        <f t="shared" si="19"/>
        <v>#DIV/0!</v>
      </c>
      <c r="AJ72" s="280" t="e">
        <f t="shared" si="19"/>
        <v>#DIV/0!</v>
      </c>
      <c r="AK72" s="280" t="e">
        <f t="shared" si="19"/>
        <v>#DIV/0!</v>
      </c>
      <c r="AL72" s="280" t="e">
        <f t="shared" si="19"/>
        <v>#DIV/0!</v>
      </c>
      <c r="AM72" s="280" t="e">
        <f t="shared" si="19"/>
        <v>#DIV/0!</v>
      </c>
      <c r="AN72" s="280" t="e">
        <f t="shared" si="19"/>
        <v>#DIV/0!</v>
      </c>
    </row>
    <row r="73" spans="1:40" x14ac:dyDescent="0.25">
      <c r="A73" s="284" t="s">
        <v>254</v>
      </c>
      <c r="B73" s="281">
        <f t="shared" ref="B73:AN73" si="20">-B64</f>
        <v>0</v>
      </c>
      <c r="C73" s="281" t="e">
        <f t="shared" si="20"/>
        <v>#DIV/0!</v>
      </c>
      <c r="D73" s="281" t="e">
        <f t="shared" si="20"/>
        <v>#DIV/0!</v>
      </c>
      <c r="E73" s="281" t="e">
        <f t="shared" si="20"/>
        <v>#DIV/0!</v>
      </c>
      <c r="F73" s="281" t="e">
        <f t="shared" si="20"/>
        <v>#DIV/0!</v>
      </c>
      <c r="G73" s="281" t="e">
        <f t="shared" si="20"/>
        <v>#DIV/0!</v>
      </c>
      <c r="H73" s="281" t="e">
        <f t="shared" si="20"/>
        <v>#DIV/0!</v>
      </c>
      <c r="I73" s="281" t="e">
        <f t="shared" si="20"/>
        <v>#DIV/0!</v>
      </c>
      <c r="J73" s="281" t="e">
        <f t="shared" si="20"/>
        <v>#DIV/0!</v>
      </c>
      <c r="K73" s="281" t="e">
        <f t="shared" si="20"/>
        <v>#DIV/0!</v>
      </c>
      <c r="L73" s="281" t="e">
        <f t="shared" si="20"/>
        <v>#DIV/0!</v>
      </c>
      <c r="M73" s="281" t="e">
        <f t="shared" si="20"/>
        <v>#DIV/0!</v>
      </c>
      <c r="N73" s="281" t="e">
        <f t="shared" si="20"/>
        <v>#DIV/0!</v>
      </c>
      <c r="O73" s="281" t="e">
        <f t="shared" si="20"/>
        <v>#DIV/0!</v>
      </c>
      <c r="P73" s="281" t="e">
        <f t="shared" si="20"/>
        <v>#DIV/0!</v>
      </c>
      <c r="Q73" s="281" t="e">
        <f t="shared" si="20"/>
        <v>#DIV/0!</v>
      </c>
      <c r="R73" s="281" t="e">
        <f t="shared" si="20"/>
        <v>#DIV/0!</v>
      </c>
      <c r="S73" s="281" t="e">
        <f t="shared" si="20"/>
        <v>#DIV/0!</v>
      </c>
      <c r="T73" s="281" t="e">
        <f t="shared" si="20"/>
        <v>#DIV/0!</v>
      </c>
      <c r="U73" s="281" t="e">
        <f t="shared" si="20"/>
        <v>#DIV/0!</v>
      </c>
      <c r="V73" s="281" t="e">
        <f t="shared" si="20"/>
        <v>#DIV/0!</v>
      </c>
      <c r="W73" s="281" t="e">
        <f t="shared" si="20"/>
        <v>#DIV/0!</v>
      </c>
      <c r="X73" s="281" t="e">
        <f t="shared" si="20"/>
        <v>#DIV/0!</v>
      </c>
      <c r="Y73" s="281" t="e">
        <f t="shared" si="20"/>
        <v>#DIV/0!</v>
      </c>
      <c r="Z73" s="281" t="e">
        <f t="shared" si="20"/>
        <v>#DIV/0!</v>
      </c>
      <c r="AA73" s="281" t="e">
        <f t="shared" si="20"/>
        <v>#DIV/0!</v>
      </c>
      <c r="AB73" s="281" t="e">
        <f t="shared" si="20"/>
        <v>#DIV/0!</v>
      </c>
      <c r="AC73" s="281" t="e">
        <f t="shared" si="20"/>
        <v>#DIV/0!</v>
      </c>
      <c r="AD73" s="281" t="e">
        <f t="shared" si="20"/>
        <v>#DIV/0!</v>
      </c>
      <c r="AE73" s="281" t="e">
        <f t="shared" si="20"/>
        <v>#DIV/0!</v>
      </c>
      <c r="AF73" s="281" t="e">
        <f t="shared" si="20"/>
        <v>#DIV/0!</v>
      </c>
      <c r="AG73" s="281" t="e">
        <f t="shared" si="20"/>
        <v>#DIV/0!</v>
      </c>
      <c r="AH73" s="281" t="e">
        <f t="shared" si="20"/>
        <v>#DIV/0!</v>
      </c>
      <c r="AI73" s="281" t="e">
        <f t="shared" si="20"/>
        <v>#DIV/0!</v>
      </c>
      <c r="AJ73" s="281" t="e">
        <f t="shared" si="20"/>
        <v>#DIV/0!</v>
      </c>
      <c r="AK73" s="281" t="e">
        <f t="shared" si="20"/>
        <v>#DIV/0!</v>
      </c>
      <c r="AL73" s="281" t="e">
        <f t="shared" si="20"/>
        <v>#DIV/0!</v>
      </c>
      <c r="AM73" s="281" t="e">
        <f t="shared" si="20"/>
        <v>#DIV/0!</v>
      </c>
      <c r="AN73" s="281" t="e">
        <f t="shared" si="20"/>
        <v>#DIV/0!</v>
      </c>
    </row>
    <row r="74" spans="1:40" x14ac:dyDescent="0.25">
      <c r="A74" s="284" t="s">
        <v>253</v>
      </c>
      <c r="B74" s="281">
        <f t="shared" ref="B74:AN74" si="21">B66</f>
        <v>0</v>
      </c>
      <c r="C74" s="281">
        <f t="shared" si="21"/>
        <v>0</v>
      </c>
      <c r="D74" s="281">
        <f t="shared" si="21"/>
        <v>0</v>
      </c>
      <c r="E74" s="281">
        <f t="shared" si="21"/>
        <v>0</v>
      </c>
      <c r="F74" s="281">
        <f t="shared" si="21"/>
        <v>0</v>
      </c>
      <c r="G74" s="281">
        <f t="shared" si="21"/>
        <v>0</v>
      </c>
      <c r="H74" s="281">
        <f t="shared" si="21"/>
        <v>0</v>
      </c>
      <c r="I74" s="281">
        <f t="shared" si="21"/>
        <v>0</v>
      </c>
      <c r="J74" s="281">
        <f t="shared" si="21"/>
        <v>0</v>
      </c>
      <c r="K74" s="281">
        <f t="shared" si="21"/>
        <v>0</v>
      </c>
      <c r="L74" s="281">
        <f t="shared" si="21"/>
        <v>0</v>
      </c>
      <c r="M74" s="281">
        <f t="shared" si="21"/>
        <v>0</v>
      </c>
      <c r="N74" s="281">
        <f t="shared" si="21"/>
        <v>0</v>
      </c>
      <c r="O74" s="281">
        <f t="shared" si="21"/>
        <v>0</v>
      </c>
      <c r="P74" s="281">
        <f t="shared" si="21"/>
        <v>0</v>
      </c>
      <c r="Q74" s="281">
        <f t="shared" si="21"/>
        <v>0</v>
      </c>
      <c r="R74" s="281">
        <f t="shared" si="21"/>
        <v>0</v>
      </c>
      <c r="S74" s="281">
        <f t="shared" si="21"/>
        <v>0</v>
      </c>
      <c r="T74" s="281">
        <f t="shared" si="21"/>
        <v>0</v>
      </c>
      <c r="U74" s="281">
        <f t="shared" si="21"/>
        <v>0</v>
      </c>
      <c r="V74" s="281">
        <f t="shared" si="21"/>
        <v>0</v>
      </c>
      <c r="W74" s="281">
        <f t="shared" si="21"/>
        <v>0</v>
      </c>
      <c r="X74" s="281">
        <f t="shared" si="21"/>
        <v>0</v>
      </c>
      <c r="Y74" s="281">
        <f t="shared" si="21"/>
        <v>0</v>
      </c>
      <c r="Z74" s="281">
        <f t="shared" si="21"/>
        <v>0</v>
      </c>
      <c r="AA74" s="281">
        <f t="shared" si="21"/>
        <v>0</v>
      </c>
      <c r="AB74" s="281">
        <f t="shared" si="21"/>
        <v>0</v>
      </c>
      <c r="AC74" s="281">
        <f t="shared" si="21"/>
        <v>0</v>
      </c>
      <c r="AD74" s="281">
        <f t="shared" si="21"/>
        <v>0</v>
      </c>
      <c r="AE74" s="281">
        <f t="shared" si="21"/>
        <v>0</v>
      </c>
      <c r="AF74" s="281">
        <f t="shared" si="21"/>
        <v>0</v>
      </c>
      <c r="AG74" s="281">
        <f t="shared" si="21"/>
        <v>0</v>
      </c>
      <c r="AH74" s="281">
        <f t="shared" si="21"/>
        <v>0</v>
      </c>
      <c r="AI74" s="281">
        <f t="shared" si="21"/>
        <v>0</v>
      </c>
      <c r="AJ74" s="281">
        <f t="shared" si="21"/>
        <v>0</v>
      </c>
      <c r="AK74" s="281">
        <f t="shared" si="21"/>
        <v>0</v>
      </c>
      <c r="AL74" s="281">
        <f t="shared" si="21"/>
        <v>0</v>
      </c>
      <c r="AM74" s="281">
        <f t="shared" si="21"/>
        <v>0</v>
      </c>
      <c r="AN74" s="281">
        <f t="shared" si="21"/>
        <v>0</v>
      </c>
    </row>
    <row r="75" spans="1:40" x14ac:dyDescent="0.25">
      <c r="A75" s="284" t="s">
        <v>252</v>
      </c>
      <c r="B75" s="281">
        <f>IF(SUM(B55:B56,B64)&gt;0,-SUM(B55:B56,B64)*$B$32,0)</f>
        <v>0</v>
      </c>
      <c r="C75" s="281" t="e">
        <f>IF(SUM(C55:C56,C64)&gt;0,-SUM(C55:C56,C64)*$B$32,0)</f>
        <v>#DIV/0!</v>
      </c>
      <c r="D75" s="281" t="e">
        <f>IF(SUM(D55:D56,D64)&gt;0,-SUM(D55:D56,D64)*$B$32,0)</f>
        <v>#DIV/0!</v>
      </c>
      <c r="E75" s="281" t="e">
        <f t="shared" ref="E75:AN75" si="22">IF(SUM(E55:E56,E64)&gt;0,-SUM(E55:E56,E64)*$B$32,0)</f>
        <v>#DIV/0!</v>
      </c>
      <c r="F75" s="281" t="e">
        <f t="shared" si="22"/>
        <v>#DIV/0!</v>
      </c>
      <c r="G75" s="281" t="e">
        <f t="shared" si="22"/>
        <v>#DIV/0!</v>
      </c>
      <c r="H75" s="281" t="e">
        <f t="shared" si="22"/>
        <v>#DIV/0!</v>
      </c>
      <c r="I75" s="281" t="e">
        <f t="shared" si="22"/>
        <v>#DIV/0!</v>
      </c>
      <c r="J75" s="281" t="e">
        <f t="shared" si="22"/>
        <v>#DIV/0!</v>
      </c>
      <c r="K75" s="281" t="e">
        <f t="shared" si="22"/>
        <v>#DIV/0!</v>
      </c>
      <c r="L75" s="281" t="e">
        <f t="shared" si="22"/>
        <v>#DIV/0!</v>
      </c>
      <c r="M75" s="281" t="e">
        <f t="shared" si="22"/>
        <v>#DIV/0!</v>
      </c>
      <c r="N75" s="281" t="e">
        <f t="shared" si="22"/>
        <v>#DIV/0!</v>
      </c>
      <c r="O75" s="281" t="e">
        <f t="shared" si="22"/>
        <v>#DIV/0!</v>
      </c>
      <c r="P75" s="281" t="e">
        <f t="shared" si="22"/>
        <v>#DIV/0!</v>
      </c>
      <c r="Q75" s="281" t="e">
        <f t="shared" si="22"/>
        <v>#DIV/0!</v>
      </c>
      <c r="R75" s="281" t="e">
        <f t="shared" si="22"/>
        <v>#DIV/0!</v>
      </c>
      <c r="S75" s="281" t="e">
        <f t="shared" si="22"/>
        <v>#DIV/0!</v>
      </c>
      <c r="T75" s="281" t="e">
        <f t="shared" si="22"/>
        <v>#DIV/0!</v>
      </c>
      <c r="U75" s="281" t="e">
        <f t="shared" si="22"/>
        <v>#DIV/0!</v>
      </c>
      <c r="V75" s="281" t="e">
        <f t="shared" si="22"/>
        <v>#DIV/0!</v>
      </c>
      <c r="W75" s="281" t="e">
        <f t="shared" si="22"/>
        <v>#DIV/0!</v>
      </c>
      <c r="X75" s="281" t="e">
        <f t="shared" si="22"/>
        <v>#DIV/0!</v>
      </c>
      <c r="Y75" s="281" t="e">
        <f t="shared" si="22"/>
        <v>#DIV/0!</v>
      </c>
      <c r="Z75" s="281" t="e">
        <f t="shared" si="22"/>
        <v>#DIV/0!</v>
      </c>
      <c r="AA75" s="281" t="e">
        <f t="shared" si="22"/>
        <v>#DIV/0!</v>
      </c>
      <c r="AB75" s="281" t="e">
        <f t="shared" si="22"/>
        <v>#DIV/0!</v>
      </c>
      <c r="AC75" s="281" t="e">
        <f t="shared" si="22"/>
        <v>#DIV/0!</v>
      </c>
      <c r="AD75" s="281" t="e">
        <f t="shared" si="22"/>
        <v>#DIV/0!</v>
      </c>
      <c r="AE75" s="281" t="e">
        <f t="shared" si="22"/>
        <v>#DIV/0!</v>
      </c>
      <c r="AF75" s="281" t="e">
        <f t="shared" si="22"/>
        <v>#DIV/0!</v>
      </c>
      <c r="AG75" s="281" t="e">
        <f t="shared" si="22"/>
        <v>#DIV/0!</v>
      </c>
      <c r="AH75" s="281" t="e">
        <f t="shared" si="22"/>
        <v>#DIV/0!</v>
      </c>
      <c r="AI75" s="281" t="e">
        <f t="shared" si="22"/>
        <v>#DIV/0!</v>
      </c>
      <c r="AJ75" s="281" t="e">
        <f t="shared" si="22"/>
        <v>#DIV/0!</v>
      </c>
      <c r="AK75" s="281" t="e">
        <f t="shared" si="22"/>
        <v>#DIV/0!</v>
      </c>
      <c r="AL75" s="281" t="e">
        <f t="shared" si="22"/>
        <v>#DIV/0!</v>
      </c>
      <c r="AM75" s="281" t="e">
        <f t="shared" si="22"/>
        <v>#DIV/0!</v>
      </c>
      <c r="AN75" s="281" t="e">
        <f t="shared" si="22"/>
        <v>#DIV/0!</v>
      </c>
    </row>
    <row r="76" spans="1:40" x14ac:dyDescent="0.25">
      <c r="A76" s="284" t="s">
        <v>251</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81"/>
      <c r="AL76" s="281"/>
      <c r="AM76" s="281"/>
      <c r="AN76" s="281"/>
    </row>
    <row r="77" spans="1:40" x14ac:dyDescent="0.25">
      <c r="A77" s="284" t="s">
        <v>250</v>
      </c>
      <c r="B77" s="281">
        <f>-B55*(B35)</f>
        <v>0</v>
      </c>
      <c r="C77" s="281">
        <f t="shared" ref="C77:AN77" si="23">-(C55-B55)*$B$35</f>
        <v>0</v>
      </c>
      <c r="D77" s="281">
        <f t="shared" si="23"/>
        <v>0</v>
      </c>
      <c r="E77" s="281">
        <f t="shared" si="23"/>
        <v>0</v>
      </c>
      <c r="F77" s="281">
        <f t="shared" si="23"/>
        <v>0</v>
      </c>
      <c r="G77" s="281">
        <f t="shared" si="23"/>
        <v>0</v>
      </c>
      <c r="H77" s="281">
        <f t="shared" si="23"/>
        <v>0</v>
      </c>
      <c r="I77" s="281">
        <f t="shared" si="23"/>
        <v>0</v>
      </c>
      <c r="J77" s="281">
        <f t="shared" si="23"/>
        <v>0</v>
      </c>
      <c r="K77" s="281">
        <f t="shared" si="23"/>
        <v>0</v>
      </c>
      <c r="L77" s="281">
        <f t="shared" si="23"/>
        <v>0</v>
      </c>
      <c r="M77" s="281">
        <f t="shared" si="23"/>
        <v>0</v>
      </c>
      <c r="N77" s="281">
        <f t="shared" si="23"/>
        <v>0</v>
      </c>
      <c r="O77" s="281">
        <f t="shared" si="23"/>
        <v>0</v>
      </c>
      <c r="P77" s="281">
        <f t="shared" si="23"/>
        <v>0</v>
      </c>
      <c r="Q77" s="281">
        <f t="shared" si="23"/>
        <v>0</v>
      </c>
      <c r="R77" s="281">
        <f t="shared" si="23"/>
        <v>0</v>
      </c>
      <c r="S77" s="281">
        <f t="shared" si="23"/>
        <v>0</v>
      </c>
      <c r="T77" s="281">
        <f t="shared" si="23"/>
        <v>0</v>
      </c>
      <c r="U77" s="281">
        <f t="shared" si="23"/>
        <v>0</v>
      </c>
      <c r="V77" s="281">
        <f t="shared" si="23"/>
        <v>0</v>
      </c>
      <c r="W77" s="281">
        <f t="shared" si="23"/>
        <v>0</v>
      </c>
      <c r="X77" s="281">
        <f t="shared" si="23"/>
        <v>0</v>
      </c>
      <c r="Y77" s="281">
        <f t="shared" si="23"/>
        <v>0</v>
      </c>
      <c r="Z77" s="281">
        <f t="shared" si="23"/>
        <v>0</v>
      </c>
      <c r="AA77" s="281">
        <f t="shared" si="23"/>
        <v>0</v>
      </c>
      <c r="AB77" s="281">
        <f t="shared" si="23"/>
        <v>0</v>
      </c>
      <c r="AC77" s="281">
        <f t="shared" si="23"/>
        <v>0</v>
      </c>
      <c r="AD77" s="281">
        <f t="shared" si="23"/>
        <v>0</v>
      </c>
      <c r="AE77" s="281">
        <f t="shared" si="23"/>
        <v>0</v>
      </c>
      <c r="AF77" s="281">
        <f t="shared" si="23"/>
        <v>0</v>
      </c>
      <c r="AG77" s="281">
        <f t="shared" si="23"/>
        <v>0</v>
      </c>
      <c r="AH77" s="281">
        <f t="shared" si="23"/>
        <v>0</v>
      </c>
      <c r="AI77" s="281">
        <f t="shared" si="23"/>
        <v>0</v>
      </c>
      <c r="AJ77" s="281">
        <f t="shared" si="23"/>
        <v>0</v>
      </c>
      <c r="AK77" s="281">
        <f t="shared" si="23"/>
        <v>0</v>
      </c>
      <c r="AL77" s="281">
        <f t="shared" si="23"/>
        <v>0</v>
      </c>
      <c r="AM77" s="281">
        <f t="shared" si="23"/>
        <v>0</v>
      </c>
      <c r="AN77" s="281">
        <f t="shared" si="23"/>
        <v>0</v>
      </c>
    </row>
    <row r="78" spans="1:40" x14ac:dyDescent="0.25">
      <c r="A78" s="284" t="s">
        <v>249</v>
      </c>
      <c r="B78" s="281">
        <v>0</v>
      </c>
      <c r="C78" s="281">
        <v>0</v>
      </c>
      <c r="D78" s="281">
        <v>0</v>
      </c>
      <c r="E78" s="281">
        <v>0</v>
      </c>
      <c r="F78" s="281">
        <v>0</v>
      </c>
      <c r="G78" s="281">
        <v>0</v>
      </c>
      <c r="H78" s="281">
        <v>0</v>
      </c>
      <c r="I78" s="281">
        <v>0</v>
      </c>
      <c r="J78" s="281">
        <v>0</v>
      </c>
      <c r="K78" s="281">
        <v>0</v>
      </c>
      <c r="L78" s="281">
        <v>0</v>
      </c>
      <c r="M78" s="281">
        <v>0</v>
      </c>
      <c r="N78" s="281">
        <v>0</v>
      </c>
      <c r="O78" s="281">
        <v>0</v>
      </c>
      <c r="P78" s="281">
        <v>0</v>
      </c>
      <c r="Q78" s="281">
        <v>0</v>
      </c>
      <c r="R78" s="281">
        <v>0</v>
      </c>
      <c r="S78" s="281">
        <v>0</v>
      </c>
      <c r="T78" s="281">
        <v>0</v>
      </c>
      <c r="U78" s="281">
        <v>0</v>
      </c>
      <c r="V78" s="281">
        <v>0</v>
      </c>
      <c r="W78" s="281">
        <v>0</v>
      </c>
      <c r="X78" s="281">
        <v>0</v>
      </c>
      <c r="Y78" s="281">
        <v>0</v>
      </c>
      <c r="Z78" s="281">
        <v>0</v>
      </c>
      <c r="AA78" s="281">
        <v>0</v>
      </c>
      <c r="AB78" s="281">
        <v>0</v>
      </c>
      <c r="AC78" s="281">
        <v>0</v>
      </c>
      <c r="AD78" s="281">
        <v>0</v>
      </c>
      <c r="AE78" s="281">
        <v>0</v>
      </c>
      <c r="AF78" s="281">
        <v>0</v>
      </c>
      <c r="AG78" s="281">
        <v>0</v>
      </c>
      <c r="AH78" s="281">
        <v>0</v>
      </c>
      <c r="AI78" s="281">
        <v>0</v>
      </c>
      <c r="AJ78" s="281">
        <v>0</v>
      </c>
      <c r="AK78" s="281">
        <v>0</v>
      </c>
      <c r="AL78" s="281">
        <v>0</v>
      </c>
      <c r="AM78" s="281">
        <v>0</v>
      </c>
      <c r="AN78" s="281">
        <v>0</v>
      </c>
    </row>
    <row r="79" spans="1:40" x14ac:dyDescent="0.25">
      <c r="A79" s="284" t="s">
        <v>248</v>
      </c>
      <c r="B79" s="281"/>
      <c r="C79" s="281"/>
      <c r="D79" s="281">
        <f t="shared" ref="D79:AN79" si="24">D50-D51</f>
        <v>0</v>
      </c>
      <c r="E79" s="281">
        <f t="shared" si="24"/>
        <v>0</v>
      </c>
      <c r="F79" s="281">
        <f t="shared" si="24"/>
        <v>0</v>
      </c>
      <c r="G79" s="281">
        <f t="shared" si="24"/>
        <v>0</v>
      </c>
      <c r="H79" s="281">
        <f t="shared" si="24"/>
        <v>0</v>
      </c>
      <c r="I79" s="281">
        <f t="shared" si="24"/>
        <v>0</v>
      </c>
      <c r="J79" s="281">
        <f t="shared" si="24"/>
        <v>0</v>
      </c>
      <c r="K79" s="281">
        <f t="shared" si="24"/>
        <v>0</v>
      </c>
      <c r="L79" s="281">
        <f t="shared" si="24"/>
        <v>0</v>
      </c>
      <c r="M79" s="281">
        <f t="shared" si="24"/>
        <v>0</v>
      </c>
      <c r="N79" s="281">
        <f t="shared" si="24"/>
        <v>0</v>
      </c>
      <c r="O79" s="281">
        <f t="shared" si="24"/>
        <v>0</v>
      </c>
      <c r="P79" s="281">
        <f t="shared" si="24"/>
        <v>0</v>
      </c>
      <c r="Q79" s="281">
        <f t="shared" si="24"/>
        <v>0</v>
      </c>
      <c r="R79" s="281">
        <f t="shared" si="24"/>
        <v>0</v>
      </c>
      <c r="S79" s="281">
        <f t="shared" si="24"/>
        <v>0</v>
      </c>
      <c r="T79" s="281">
        <f t="shared" si="24"/>
        <v>0</v>
      </c>
      <c r="U79" s="281">
        <f t="shared" si="24"/>
        <v>0</v>
      </c>
      <c r="V79" s="281">
        <f t="shared" si="24"/>
        <v>0</v>
      </c>
      <c r="W79" s="281">
        <f t="shared" si="24"/>
        <v>0</v>
      </c>
      <c r="X79" s="281">
        <f t="shared" si="24"/>
        <v>0</v>
      </c>
      <c r="Y79" s="281">
        <f t="shared" si="24"/>
        <v>0</v>
      </c>
      <c r="Z79" s="281">
        <f t="shared" si="24"/>
        <v>0</v>
      </c>
      <c r="AA79" s="281">
        <f t="shared" si="24"/>
        <v>0</v>
      </c>
      <c r="AB79" s="281">
        <f t="shared" si="24"/>
        <v>0</v>
      </c>
      <c r="AC79" s="281">
        <f t="shared" si="24"/>
        <v>0</v>
      </c>
      <c r="AD79" s="281">
        <f t="shared" si="24"/>
        <v>0</v>
      </c>
      <c r="AE79" s="281">
        <f t="shared" si="24"/>
        <v>0</v>
      </c>
      <c r="AF79" s="281">
        <f t="shared" si="24"/>
        <v>0</v>
      </c>
      <c r="AG79" s="281">
        <f t="shared" si="24"/>
        <v>0</v>
      </c>
      <c r="AH79" s="281">
        <f t="shared" si="24"/>
        <v>0</v>
      </c>
      <c r="AI79" s="281">
        <f t="shared" si="24"/>
        <v>0</v>
      </c>
      <c r="AJ79" s="281">
        <f t="shared" si="24"/>
        <v>0</v>
      </c>
      <c r="AK79" s="281">
        <f t="shared" si="24"/>
        <v>0</v>
      </c>
      <c r="AL79" s="281">
        <f t="shared" si="24"/>
        <v>0</v>
      </c>
      <c r="AM79" s="281">
        <f t="shared" si="24"/>
        <v>0</v>
      </c>
      <c r="AN79" s="281">
        <f t="shared" si="24"/>
        <v>0</v>
      </c>
    </row>
    <row r="80" spans="1:40" ht="15" x14ac:dyDescent="0.25">
      <c r="A80" s="283" t="s">
        <v>247</v>
      </c>
      <c r="B80" s="280">
        <f t="shared" ref="B80:Y80" si="25">SUM(B72:B79)</f>
        <v>0</v>
      </c>
      <c r="C80" s="280" t="e">
        <f t="shared" si="25"/>
        <v>#DIV/0!</v>
      </c>
      <c r="D80" s="280" t="e">
        <f t="shared" si="25"/>
        <v>#DIV/0!</v>
      </c>
      <c r="E80" s="280" t="e">
        <f t="shared" si="25"/>
        <v>#DIV/0!</v>
      </c>
      <c r="F80" s="280" t="e">
        <f t="shared" si="25"/>
        <v>#DIV/0!</v>
      </c>
      <c r="G80" s="280" t="e">
        <f t="shared" si="25"/>
        <v>#DIV/0!</v>
      </c>
      <c r="H80" s="280" t="e">
        <f t="shared" si="25"/>
        <v>#DIV/0!</v>
      </c>
      <c r="I80" s="280" t="e">
        <f t="shared" si="25"/>
        <v>#DIV/0!</v>
      </c>
      <c r="J80" s="280" t="e">
        <f t="shared" si="25"/>
        <v>#DIV/0!</v>
      </c>
      <c r="K80" s="280" t="e">
        <f t="shared" si="25"/>
        <v>#DIV/0!</v>
      </c>
      <c r="L80" s="280" t="e">
        <f t="shared" si="25"/>
        <v>#DIV/0!</v>
      </c>
      <c r="M80" s="280" t="e">
        <f t="shared" si="25"/>
        <v>#DIV/0!</v>
      </c>
      <c r="N80" s="280" t="e">
        <f t="shared" si="25"/>
        <v>#DIV/0!</v>
      </c>
      <c r="O80" s="280" t="e">
        <f t="shared" si="25"/>
        <v>#DIV/0!</v>
      </c>
      <c r="P80" s="280" t="e">
        <f t="shared" si="25"/>
        <v>#DIV/0!</v>
      </c>
      <c r="Q80" s="280" t="e">
        <f t="shared" si="25"/>
        <v>#DIV/0!</v>
      </c>
      <c r="R80" s="280" t="e">
        <f t="shared" si="25"/>
        <v>#DIV/0!</v>
      </c>
      <c r="S80" s="280" t="e">
        <f t="shared" si="25"/>
        <v>#DIV/0!</v>
      </c>
      <c r="T80" s="280" t="e">
        <f t="shared" si="25"/>
        <v>#DIV/0!</v>
      </c>
      <c r="U80" s="280" t="e">
        <f t="shared" si="25"/>
        <v>#DIV/0!</v>
      </c>
      <c r="V80" s="280" t="e">
        <f t="shared" si="25"/>
        <v>#DIV/0!</v>
      </c>
      <c r="W80" s="280" t="e">
        <f t="shared" si="25"/>
        <v>#DIV/0!</v>
      </c>
      <c r="X80" s="280" t="e">
        <f t="shared" si="25"/>
        <v>#DIV/0!</v>
      </c>
      <c r="Y80" s="280" t="e">
        <f t="shared" si="25"/>
        <v>#DIV/0!</v>
      </c>
      <c r="Z80" s="280" t="e">
        <f t="shared" ref="Z80:AN80" si="26">SUM(Z72:Z79)</f>
        <v>#DIV/0!</v>
      </c>
      <c r="AA80" s="280" t="e">
        <f t="shared" si="26"/>
        <v>#DIV/0!</v>
      </c>
      <c r="AB80" s="280" t="e">
        <f t="shared" si="26"/>
        <v>#DIV/0!</v>
      </c>
      <c r="AC80" s="280" t="e">
        <f t="shared" si="26"/>
        <v>#DIV/0!</v>
      </c>
      <c r="AD80" s="280" t="e">
        <f t="shared" si="26"/>
        <v>#DIV/0!</v>
      </c>
      <c r="AE80" s="280" t="e">
        <f t="shared" si="26"/>
        <v>#DIV/0!</v>
      </c>
      <c r="AF80" s="280" t="e">
        <f t="shared" si="26"/>
        <v>#DIV/0!</v>
      </c>
      <c r="AG80" s="280" t="e">
        <f t="shared" si="26"/>
        <v>#DIV/0!</v>
      </c>
      <c r="AH80" s="280" t="e">
        <f t="shared" si="26"/>
        <v>#DIV/0!</v>
      </c>
      <c r="AI80" s="280" t="e">
        <f t="shared" si="26"/>
        <v>#DIV/0!</v>
      </c>
      <c r="AJ80" s="280" t="e">
        <f t="shared" si="26"/>
        <v>#DIV/0!</v>
      </c>
      <c r="AK80" s="280" t="e">
        <f t="shared" si="26"/>
        <v>#DIV/0!</v>
      </c>
      <c r="AL80" s="280" t="e">
        <f t="shared" si="26"/>
        <v>#DIV/0!</v>
      </c>
      <c r="AM80" s="280" t="e">
        <f t="shared" si="26"/>
        <v>#DIV/0!</v>
      </c>
      <c r="AN80" s="280" t="e">
        <f t="shared" si="26"/>
        <v>#DIV/0!</v>
      </c>
    </row>
    <row r="81" spans="1:40" ht="15" x14ac:dyDescent="0.25">
      <c r="A81" s="283" t="s">
        <v>499</v>
      </c>
      <c r="B81" s="280">
        <f>SUM($B$80:B80)</f>
        <v>0</v>
      </c>
      <c r="C81" s="280" t="e">
        <f>SUM($B$80:C80)</f>
        <v>#DIV/0!</v>
      </c>
      <c r="D81" s="280" t="e">
        <f>SUM($B$80:D80)</f>
        <v>#DIV/0!</v>
      </c>
      <c r="E81" s="280" t="e">
        <f>SUM($B$80:E80)</f>
        <v>#DIV/0!</v>
      </c>
      <c r="F81" s="280" t="e">
        <f>SUM($B$80:F80)</f>
        <v>#DIV/0!</v>
      </c>
      <c r="G81" s="280" t="e">
        <f>SUM($B$80:G80)</f>
        <v>#DIV/0!</v>
      </c>
      <c r="H81" s="280" t="e">
        <f>SUM($B$80:H80)</f>
        <v>#DIV/0!</v>
      </c>
      <c r="I81" s="280" t="e">
        <f>SUM($B$80:I80)</f>
        <v>#DIV/0!</v>
      </c>
      <c r="J81" s="280" t="e">
        <f>SUM($B$80:J80)</f>
        <v>#DIV/0!</v>
      </c>
      <c r="K81" s="280" t="e">
        <f>SUM($B$80:K80)</f>
        <v>#DIV/0!</v>
      </c>
      <c r="L81" s="280" t="e">
        <f>SUM($B$80:L80)</f>
        <v>#DIV/0!</v>
      </c>
      <c r="M81" s="280" t="e">
        <f>SUM($B$80:M80)</f>
        <v>#DIV/0!</v>
      </c>
      <c r="N81" s="280" t="e">
        <f>SUM($B$80:N80)</f>
        <v>#DIV/0!</v>
      </c>
      <c r="O81" s="280" t="e">
        <f>SUM($B$80:O80)</f>
        <v>#DIV/0!</v>
      </c>
      <c r="P81" s="280" t="e">
        <f>SUM($B$80:P80)</f>
        <v>#DIV/0!</v>
      </c>
      <c r="Q81" s="280" t="e">
        <f>SUM($B$80:Q80)</f>
        <v>#DIV/0!</v>
      </c>
      <c r="R81" s="280" t="e">
        <f>SUM($B$80:R80)</f>
        <v>#DIV/0!</v>
      </c>
      <c r="S81" s="280" t="e">
        <f>SUM($B$80:S80)</f>
        <v>#DIV/0!</v>
      </c>
      <c r="T81" s="280" t="e">
        <f>SUM($B$80:T80)</f>
        <v>#DIV/0!</v>
      </c>
      <c r="U81" s="280" t="e">
        <f>SUM($B$80:U80)</f>
        <v>#DIV/0!</v>
      </c>
      <c r="V81" s="280" t="e">
        <f>SUM($B$80:V80)</f>
        <v>#DIV/0!</v>
      </c>
      <c r="W81" s="280" t="e">
        <f>SUM($B$80:W80)</f>
        <v>#DIV/0!</v>
      </c>
      <c r="X81" s="280" t="e">
        <f>SUM($B$80:X80)</f>
        <v>#DIV/0!</v>
      </c>
      <c r="Y81" s="280" t="e">
        <f>SUM($B$80:Y80)</f>
        <v>#DIV/0!</v>
      </c>
      <c r="Z81" s="280" t="e">
        <f>SUM($B$80:Z80)</f>
        <v>#DIV/0!</v>
      </c>
      <c r="AA81" s="280" t="e">
        <f>SUM($B$80:AA80)</f>
        <v>#DIV/0!</v>
      </c>
      <c r="AB81" s="280" t="e">
        <f>SUM($B$80:AB80)</f>
        <v>#DIV/0!</v>
      </c>
      <c r="AC81" s="280" t="e">
        <f>SUM($B$80:AC80)</f>
        <v>#DIV/0!</v>
      </c>
      <c r="AD81" s="280" t="e">
        <f>SUM($B$80:AD80)</f>
        <v>#DIV/0!</v>
      </c>
      <c r="AE81" s="280" t="e">
        <f>SUM($B$80:AE80)</f>
        <v>#DIV/0!</v>
      </c>
      <c r="AF81" s="280" t="e">
        <f>SUM($B$80:AF80)</f>
        <v>#DIV/0!</v>
      </c>
      <c r="AG81" s="280" t="e">
        <f>SUM($B$80:AG80)</f>
        <v>#DIV/0!</v>
      </c>
      <c r="AH81" s="280" t="e">
        <f>SUM($B$80:AH80)</f>
        <v>#DIV/0!</v>
      </c>
      <c r="AI81" s="280" t="e">
        <f>SUM($B$80:AI80)</f>
        <v>#DIV/0!</v>
      </c>
      <c r="AJ81" s="280" t="e">
        <f>SUM($B$80:AJ80)</f>
        <v>#DIV/0!</v>
      </c>
      <c r="AK81" s="280" t="e">
        <f>SUM($B$80:AK80)</f>
        <v>#DIV/0!</v>
      </c>
      <c r="AL81" s="280" t="e">
        <f>SUM($B$80:AL80)</f>
        <v>#DIV/0!</v>
      </c>
      <c r="AM81" s="280" t="e">
        <f>SUM($B$80:AM80)</f>
        <v>#DIV/0!</v>
      </c>
      <c r="AN81" s="280" t="e">
        <f>SUM($B$80:AN80)</f>
        <v>#DIV/0!</v>
      </c>
    </row>
    <row r="82" spans="1:40" x14ac:dyDescent="0.25">
      <c r="A82" s="284" t="s">
        <v>246</v>
      </c>
      <c r="B82" s="291">
        <f t="shared" ref="B82:AN82" si="27">1/POWER((1+$B$40),B70)</f>
        <v>1</v>
      </c>
      <c r="C82" s="291">
        <f t="shared" si="27"/>
        <v>1</v>
      </c>
      <c r="D82" s="291">
        <f t="shared" si="27"/>
        <v>1</v>
      </c>
      <c r="E82" s="291">
        <f t="shared" si="27"/>
        <v>1</v>
      </c>
      <c r="F82" s="291">
        <f t="shared" si="27"/>
        <v>1</v>
      </c>
      <c r="G82" s="291">
        <f t="shared" si="27"/>
        <v>1</v>
      </c>
      <c r="H82" s="291">
        <f t="shared" si="27"/>
        <v>1</v>
      </c>
      <c r="I82" s="291">
        <f t="shared" si="27"/>
        <v>1</v>
      </c>
      <c r="J82" s="291">
        <f t="shared" si="27"/>
        <v>1</v>
      </c>
      <c r="K82" s="291">
        <f t="shared" si="27"/>
        <v>1</v>
      </c>
      <c r="L82" s="291">
        <f t="shared" si="27"/>
        <v>1</v>
      </c>
      <c r="M82" s="291">
        <f t="shared" si="27"/>
        <v>1</v>
      </c>
      <c r="N82" s="291">
        <f t="shared" si="27"/>
        <v>1</v>
      </c>
      <c r="O82" s="291">
        <f t="shared" si="27"/>
        <v>1</v>
      </c>
      <c r="P82" s="291">
        <f t="shared" si="27"/>
        <v>1</v>
      </c>
      <c r="Q82" s="291">
        <f t="shared" si="27"/>
        <v>1</v>
      </c>
      <c r="R82" s="291">
        <f t="shared" si="27"/>
        <v>1</v>
      </c>
      <c r="S82" s="291">
        <f t="shared" si="27"/>
        <v>1</v>
      </c>
      <c r="T82" s="291">
        <f t="shared" si="27"/>
        <v>1</v>
      </c>
      <c r="U82" s="291">
        <f t="shared" si="27"/>
        <v>1</v>
      </c>
      <c r="V82" s="291">
        <f t="shared" si="27"/>
        <v>1</v>
      </c>
      <c r="W82" s="291">
        <f t="shared" si="27"/>
        <v>1</v>
      </c>
      <c r="X82" s="291">
        <f t="shared" si="27"/>
        <v>1</v>
      </c>
      <c r="Y82" s="291">
        <f>1/POWER((1+$B$40),Y70)</f>
        <v>1</v>
      </c>
      <c r="Z82" s="291">
        <f>1/POWER((1+$B$40),Z70)</f>
        <v>1</v>
      </c>
      <c r="AA82" s="291">
        <f t="shared" si="27"/>
        <v>1</v>
      </c>
      <c r="AB82" s="291">
        <f t="shared" si="27"/>
        <v>1</v>
      </c>
      <c r="AC82" s="291">
        <f t="shared" si="27"/>
        <v>1</v>
      </c>
      <c r="AD82" s="291">
        <f t="shared" si="27"/>
        <v>1</v>
      </c>
      <c r="AE82" s="291">
        <f t="shared" si="27"/>
        <v>1</v>
      </c>
      <c r="AF82" s="291">
        <f t="shared" si="27"/>
        <v>1</v>
      </c>
      <c r="AG82" s="291">
        <f t="shared" si="27"/>
        <v>1</v>
      </c>
      <c r="AH82" s="291">
        <f t="shared" si="27"/>
        <v>1</v>
      </c>
      <c r="AI82" s="291">
        <f t="shared" si="27"/>
        <v>1</v>
      </c>
      <c r="AJ82" s="291">
        <f t="shared" si="27"/>
        <v>1</v>
      </c>
      <c r="AK82" s="291">
        <f t="shared" si="27"/>
        <v>1</v>
      </c>
      <c r="AL82" s="291">
        <f t="shared" si="27"/>
        <v>1</v>
      </c>
      <c r="AM82" s="291">
        <f t="shared" si="27"/>
        <v>1</v>
      </c>
      <c r="AN82" s="291">
        <f t="shared" si="27"/>
        <v>1</v>
      </c>
    </row>
    <row r="83" spans="1:40" ht="15" x14ac:dyDescent="0.25">
      <c r="A83" s="279" t="s">
        <v>500</v>
      </c>
      <c r="B83" s="280">
        <f t="shared" ref="B83:AN83" si="28">B80*B82</f>
        <v>0</v>
      </c>
      <c r="C83" s="280" t="e">
        <f t="shared" si="28"/>
        <v>#DIV/0!</v>
      </c>
      <c r="D83" s="280" t="e">
        <f t="shared" si="28"/>
        <v>#DIV/0!</v>
      </c>
      <c r="E83" s="280" t="e">
        <f t="shared" si="28"/>
        <v>#DIV/0!</v>
      </c>
      <c r="F83" s="280" t="e">
        <f t="shared" si="28"/>
        <v>#DIV/0!</v>
      </c>
      <c r="G83" s="280" t="e">
        <f t="shared" si="28"/>
        <v>#DIV/0!</v>
      </c>
      <c r="H83" s="280" t="e">
        <f t="shared" si="28"/>
        <v>#DIV/0!</v>
      </c>
      <c r="I83" s="280" t="e">
        <f t="shared" si="28"/>
        <v>#DIV/0!</v>
      </c>
      <c r="J83" s="280" t="e">
        <f t="shared" si="28"/>
        <v>#DIV/0!</v>
      </c>
      <c r="K83" s="280" t="e">
        <f t="shared" si="28"/>
        <v>#DIV/0!</v>
      </c>
      <c r="L83" s="280" t="e">
        <f t="shared" si="28"/>
        <v>#DIV/0!</v>
      </c>
      <c r="M83" s="280" t="e">
        <f t="shared" si="28"/>
        <v>#DIV/0!</v>
      </c>
      <c r="N83" s="280" t="e">
        <f t="shared" si="28"/>
        <v>#DIV/0!</v>
      </c>
      <c r="O83" s="280" t="e">
        <f t="shared" si="28"/>
        <v>#DIV/0!</v>
      </c>
      <c r="P83" s="280" t="e">
        <f t="shared" si="28"/>
        <v>#DIV/0!</v>
      </c>
      <c r="Q83" s="280" t="e">
        <f t="shared" si="28"/>
        <v>#DIV/0!</v>
      </c>
      <c r="R83" s="280" t="e">
        <f t="shared" si="28"/>
        <v>#DIV/0!</v>
      </c>
      <c r="S83" s="280" t="e">
        <f t="shared" si="28"/>
        <v>#DIV/0!</v>
      </c>
      <c r="T83" s="280" t="e">
        <f t="shared" si="28"/>
        <v>#DIV/0!</v>
      </c>
      <c r="U83" s="280" t="e">
        <f t="shared" si="28"/>
        <v>#DIV/0!</v>
      </c>
      <c r="V83" s="280" t="e">
        <f t="shared" si="28"/>
        <v>#DIV/0!</v>
      </c>
      <c r="W83" s="280" t="e">
        <f t="shared" si="28"/>
        <v>#DIV/0!</v>
      </c>
      <c r="X83" s="280" t="e">
        <f t="shared" si="28"/>
        <v>#DIV/0!</v>
      </c>
      <c r="Y83" s="280" t="e">
        <f t="shared" si="28"/>
        <v>#DIV/0!</v>
      </c>
      <c r="Z83" s="280" t="e">
        <f t="shared" si="28"/>
        <v>#DIV/0!</v>
      </c>
      <c r="AA83" s="280" t="e">
        <f t="shared" si="28"/>
        <v>#DIV/0!</v>
      </c>
      <c r="AB83" s="280" t="e">
        <f t="shared" si="28"/>
        <v>#DIV/0!</v>
      </c>
      <c r="AC83" s="280" t="e">
        <f t="shared" si="28"/>
        <v>#DIV/0!</v>
      </c>
      <c r="AD83" s="280" t="e">
        <f t="shared" si="28"/>
        <v>#DIV/0!</v>
      </c>
      <c r="AE83" s="280" t="e">
        <f t="shared" si="28"/>
        <v>#DIV/0!</v>
      </c>
      <c r="AF83" s="280" t="e">
        <f t="shared" si="28"/>
        <v>#DIV/0!</v>
      </c>
      <c r="AG83" s="280" t="e">
        <f t="shared" si="28"/>
        <v>#DIV/0!</v>
      </c>
      <c r="AH83" s="280" t="e">
        <f t="shared" si="28"/>
        <v>#DIV/0!</v>
      </c>
      <c r="AI83" s="280" t="e">
        <f t="shared" si="28"/>
        <v>#DIV/0!</v>
      </c>
      <c r="AJ83" s="280" t="e">
        <f t="shared" si="28"/>
        <v>#DIV/0!</v>
      </c>
      <c r="AK83" s="280" t="e">
        <f t="shared" si="28"/>
        <v>#DIV/0!</v>
      </c>
      <c r="AL83" s="280" t="e">
        <f t="shared" si="28"/>
        <v>#DIV/0!</v>
      </c>
      <c r="AM83" s="280" t="e">
        <f t="shared" si="28"/>
        <v>#DIV/0!</v>
      </c>
      <c r="AN83" s="280" t="e">
        <f t="shared" si="28"/>
        <v>#DIV/0!</v>
      </c>
    </row>
    <row r="84" spans="1:40" ht="15" x14ac:dyDescent="0.25">
      <c r="A84" s="279" t="s">
        <v>501</v>
      </c>
      <c r="B84" s="280">
        <f>SUM($B$83:B83)</f>
        <v>0</v>
      </c>
      <c r="C84" s="280" t="e">
        <f>SUM($B$83:C83)</f>
        <v>#DIV/0!</v>
      </c>
      <c r="D84" s="280" t="e">
        <f>SUM($B$83:D83)</f>
        <v>#DIV/0!</v>
      </c>
      <c r="E84" s="280" t="e">
        <f>SUM($B$83:E83)</f>
        <v>#DIV/0!</v>
      </c>
      <c r="F84" s="280" t="e">
        <f>SUM($B$83:F83)</f>
        <v>#DIV/0!</v>
      </c>
      <c r="G84" s="280" t="e">
        <f>SUM($B$83:G83)</f>
        <v>#DIV/0!</v>
      </c>
      <c r="H84" s="280" t="e">
        <f>SUM($B$83:H83)</f>
        <v>#DIV/0!</v>
      </c>
      <c r="I84" s="280" t="e">
        <f>SUM($B$83:I83)</f>
        <v>#DIV/0!</v>
      </c>
      <c r="J84" s="280" t="e">
        <f>SUM($B$83:J83)</f>
        <v>#DIV/0!</v>
      </c>
      <c r="K84" s="280" t="e">
        <f>SUM($B$83:K83)</f>
        <v>#DIV/0!</v>
      </c>
      <c r="L84" s="280" t="e">
        <f>SUM($B$83:L83)</f>
        <v>#DIV/0!</v>
      </c>
      <c r="M84" s="280" t="e">
        <f>SUM($B$83:M83)</f>
        <v>#DIV/0!</v>
      </c>
      <c r="N84" s="280" t="e">
        <f>SUM($B$83:N83)</f>
        <v>#DIV/0!</v>
      </c>
      <c r="O84" s="280" t="e">
        <f>SUM($B$83:O83)</f>
        <v>#DIV/0!</v>
      </c>
      <c r="P84" s="280" t="e">
        <f>SUM($B$83:P83)</f>
        <v>#DIV/0!</v>
      </c>
      <c r="Q84" s="280" t="e">
        <f>SUM($B$83:Q83)</f>
        <v>#DIV/0!</v>
      </c>
      <c r="R84" s="280" t="e">
        <f>SUM($B$83:R83)</f>
        <v>#DIV/0!</v>
      </c>
      <c r="S84" s="280" t="e">
        <f>SUM($B$83:S83)</f>
        <v>#DIV/0!</v>
      </c>
      <c r="T84" s="280" t="e">
        <f>SUM($B$83:T83)</f>
        <v>#DIV/0!</v>
      </c>
      <c r="U84" s="280" t="e">
        <f>SUM($B$83:U83)</f>
        <v>#DIV/0!</v>
      </c>
      <c r="V84" s="280" t="e">
        <f>SUM($B$83:V83)</f>
        <v>#DIV/0!</v>
      </c>
      <c r="W84" s="280" t="e">
        <f>SUM($B$83:W83)</f>
        <v>#DIV/0!</v>
      </c>
      <c r="X84" s="280" t="e">
        <f>SUM($B$83:X83)</f>
        <v>#DIV/0!</v>
      </c>
      <c r="Y84" s="280" t="e">
        <f>SUM($B$83:Y83)</f>
        <v>#DIV/0!</v>
      </c>
      <c r="Z84" s="280" t="e">
        <f>SUM($B$83:Z83)</f>
        <v>#DIV/0!</v>
      </c>
      <c r="AA84" s="280" t="e">
        <f>SUM($B$83:AA83)</f>
        <v>#DIV/0!</v>
      </c>
      <c r="AB84" s="280" t="e">
        <f>SUM($B$83:AB83)</f>
        <v>#DIV/0!</v>
      </c>
      <c r="AC84" s="280" t="e">
        <f>SUM($B$83:AC83)</f>
        <v>#DIV/0!</v>
      </c>
      <c r="AD84" s="280" t="e">
        <f>SUM($B$83:AD83)</f>
        <v>#DIV/0!</v>
      </c>
      <c r="AE84" s="280" t="e">
        <f>SUM($B$83:AE83)</f>
        <v>#DIV/0!</v>
      </c>
      <c r="AF84" s="280" t="e">
        <f>SUM($B$83:AF83)</f>
        <v>#DIV/0!</v>
      </c>
      <c r="AG84" s="280" t="e">
        <f>SUM($B$83:AG83)</f>
        <v>#DIV/0!</v>
      </c>
      <c r="AH84" s="280" t="e">
        <f>SUM($B$83:AH83)</f>
        <v>#DIV/0!</v>
      </c>
      <c r="AI84" s="280" t="e">
        <f>SUM($B$83:AI83)</f>
        <v>#DIV/0!</v>
      </c>
      <c r="AJ84" s="280" t="e">
        <f>SUM($B$83:AJ83)</f>
        <v>#DIV/0!</v>
      </c>
      <c r="AK84" s="280" t="e">
        <f>SUM($B$83:AK83)</f>
        <v>#DIV/0!</v>
      </c>
      <c r="AL84" s="280" t="e">
        <f>SUM($B$83:AL83)</f>
        <v>#DIV/0!</v>
      </c>
      <c r="AM84" s="280" t="e">
        <f>SUM($B$83:AM83)</f>
        <v>#DIV/0!</v>
      </c>
      <c r="AN84" s="280" t="e">
        <f>SUM($B$83:AN83)</f>
        <v>#DIV/0!</v>
      </c>
    </row>
    <row r="85" spans="1:40" ht="15" x14ac:dyDescent="0.25">
      <c r="A85" s="279" t="s">
        <v>502</v>
      </c>
      <c r="B85" s="292">
        <f>IF((ISERR(IRR($B$80:B80))),0,IF(IRR($B$80:B80)&lt;0,0,IRR($B$80:B80)))</f>
        <v>0</v>
      </c>
      <c r="C85" s="292">
        <f>IF((ISERR(IRR($B$80:C80))),0,IF(IRR($B$80:C80)&lt;0,0,IRR($B$80:C80)))</f>
        <v>0</v>
      </c>
      <c r="D85" s="292">
        <f>IF((ISERR(IRR($B$80:D80))),0,IF(IRR($B$80:D80)&lt;0,0,IRR($B$80:D80)))</f>
        <v>0</v>
      </c>
      <c r="E85" s="292">
        <f>IF((ISERR(IRR($B$80:E80))),0,IF(IRR($B$80:E80)&lt;0,0,IRR($B$80:E80)))</f>
        <v>0</v>
      </c>
      <c r="F85" s="292">
        <f>IF((ISERR(IRR($B$80:F80))),0,IF(IRR($B$80:F80)&lt;0,0,IRR($B$80:F80)))</f>
        <v>0</v>
      </c>
      <c r="G85" s="292">
        <f>IF((ISERR(IRR($B$80:G80))),0,IF(IRR($B$80:G80)&lt;0,0,IRR($B$80:G80)))</f>
        <v>0</v>
      </c>
      <c r="H85" s="292">
        <f>IF((ISERR(IRR($B$80:H80))),0,IF(IRR($B$80:H80)&lt;0,0,IRR($B$80:H80)))</f>
        <v>0</v>
      </c>
      <c r="I85" s="292">
        <f>IF((ISERR(IRR($B$80:I80))),0,IF(IRR($B$80:I80)&lt;0,0,IRR($B$80:I80)))</f>
        <v>0</v>
      </c>
      <c r="J85" s="292">
        <f>IF((ISERR(IRR($B$80:J80))),0,IF(IRR($B$80:J80)&lt;0,0,IRR($B$80:J80)))</f>
        <v>0</v>
      </c>
      <c r="K85" s="292">
        <f>IF((ISERR(IRR($B$80:K80))),0,IF(IRR($B$80:K80)&lt;0,0,IRR($B$80:K80)))</f>
        <v>0</v>
      </c>
      <c r="L85" s="292">
        <f>IF((ISERR(IRR($B$80:L80))),0,IF(IRR($B$80:L80)&lt;0,0,IRR($B$80:L80)))</f>
        <v>0</v>
      </c>
      <c r="M85" s="292">
        <f>IF((ISERR(IRR($B$80:M80))),0,IF(IRR($B$80:M80)&lt;0,0,IRR($B$80:M80)))</f>
        <v>0</v>
      </c>
      <c r="N85" s="292">
        <f>IF((ISERR(IRR($B$80:N80))),0,IF(IRR($B$80:N80)&lt;0,0,IRR($B$80:N80)))</f>
        <v>0</v>
      </c>
      <c r="O85" s="292">
        <f>IF((ISERR(IRR($B$80:O80))),0,IF(IRR($B$80:O80)&lt;0,0,IRR($B$80:O80)))</f>
        <v>0</v>
      </c>
      <c r="P85" s="292">
        <f>IF((ISERR(IRR($B$80:P80))),0,IF(IRR($B$80:P80)&lt;0,0,IRR($B$80:P80)))</f>
        <v>0</v>
      </c>
      <c r="Q85" s="292">
        <f>IF((ISERR(IRR($B$80:Q80))),0,IF(IRR($B$80:Q80)&lt;0,0,IRR($B$80:Q80)))</f>
        <v>0</v>
      </c>
      <c r="R85" s="292">
        <f>IF((ISERR(IRR($B$80:R80))),0,IF(IRR($B$80:R80)&lt;0,0,IRR($B$80:R80)))</f>
        <v>0</v>
      </c>
      <c r="S85" s="292">
        <f>IF((ISERR(IRR($B$80:S80))),0,IF(IRR($B$80:S80)&lt;0,0,IRR($B$80:S80)))</f>
        <v>0</v>
      </c>
      <c r="T85" s="292">
        <f>IF((ISERR(IRR($B$80:T80))),0,IF(IRR($B$80:T80)&lt;0,0,IRR($B$80:T80)))</f>
        <v>0</v>
      </c>
      <c r="U85" s="292">
        <f>IF((ISERR(IRR($B$80:U80))),0,IF(IRR($B$80:U80)&lt;0,0,IRR($B$80:U80)))</f>
        <v>0</v>
      </c>
      <c r="V85" s="292">
        <f>IF((ISERR(IRR($B$80:V80))),0,IF(IRR($B$80:V80)&lt;0,0,IRR($B$80:V80)))</f>
        <v>0</v>
      </c>
      <c r="W85" s="292">
        <f>IF((ISERR(IRR($B$80:W80))),0,IF(IRR($B$80:W80)&lt;0,0,IRR($B$80:W80)))</f>
        <v>0</v>
      </c>
      <c r="X85" s="292">
        <f>IF((ISERR(IRR($B$80:X80))),0,IF(IRR($B$80:X80)&lt;0,0,IRR($B$80:X80)))</f>
        <v>0</v>
      </c>
      <c r="Y85" s="292">
        <f>IF((ISERR(IRR($B$80:Y80))),0,IF(IRR($B$80:Y80)&lt;0,0,IRR($B$80:Y80)))</f>
        <v>0</v>
      </c>
      <c r="Z85" s="292">
        <f>IF((ISERR(IRR($B$80:Z80))),0,IF(IRR($B$80:Z80)&lt;0,0,IRR($B$80:Z80)))</f>
        <v>0</v>
      </c>
      <c r="AA85" s="292">
        <f>IF((ISERR(IRR($B$80:AA80))),0,IF(IRR($B$80:AA80)&lt;0,0,IRR($B$80:AA80)))</f>
        <v>0</v>
      </c>
      <c r="AB85" s="292">
        <f>IF((ISERR(IRR($B$80:AB80))),0,IF(IRR($B$80:AB80)&lt;0,0,IRR($B$80:AB80)))</f>
        <v>0</v>
      </c>
      <c r="AC85" s="292">
        <f>IF((ISERR(IRR($B$80:AC80))),0,IF(IRR($B$80:AC80)&lt;0,0,IRR($B$80:AC80)))</f>
        <v>0</v>
      </c>
      <c r="AD85" s="292">
        <f>IF((ISERR(IRR($B$80:AD80))),0,IF(IRR($B$80:AD80)&lt;0,0,IRR($B$80:AD80)))</f>
        <v>0</v>
      </c>
      <c r="AE85" s="292">
        <f>IF((ISERR(IRR($B$80:AE80))),0,IF(IRR($B$80:AE80)&lt;0,0,IRR($B$80:AE80)))</f>
        <v>0</v>
      </c>
      <c r="AF85" s="292">
        <f>IF((ISERR(IRR($B$80:AF80))),0,IF(IRR($B$80:AF80)&lt;0,0,IRR($B$80:AF80)))</f>
        <v>0</v>
      </c>
      <c r="AG85" s="292">
        <f>IF((ISERR(IRR($B$80:AG80))),0,IF(IRR($B$80:AG80)&lt;0,0,IRR($B$80:AG80)))</f>
        <v>0</v>
      </c>
      <c r="AH85" s="292">
        <f>IF((ISERR(IRR($B$80:AH80))),0,IF(IRR($B$80:AH80)&lt;0,0,IRR($B$80:AH80)))</f>
        <v>0</v>
      </c>
      <c r="AI85" s="292">
        <f>IF((ISERR(IRR($B$80:AI80))),0,IF(IRR($B$80:AI80)&lt;0,0,IRR($B$80:AI80)))</f>
        <v>0</v>
      </c>
      <c r="AJ85" s="292">
        <f>IF((ISERR(IRR($B$80:AJ80))),0,IF(IRR($B$80:AJ80)&lt;0,0,IRR($B$80:AJ80)))</f>
        <v>0</v>
      </c>
      <c r="AK85" s="292">
        <f>IF((ISERR(IRR($B$80:AK80))),0,IF(IRR($B$80:AK80)&lt;0,0,IRR($B$80:AK80)))</f>
        <v>0</v>
      </c>
      <c r="AL85" s="292">
        <f>IF((ISERR(IRR($B$80:AL80))),0,IF(IRR($B$80:AL80)&lt;0,0,IRR($B$80:AL80)))</f>
        <v>0</v>
      </c>
      <c r="AM85" s="292">
        <f>IF((ISERR(IRR($B$80:AM80))),0,IF(IRR($B$80:AM80)&lt;0,0,IRR($B$80:AM80)))</f>
        <v>0</v>
      </c>
      <c r="AN85" s="292">
        <f>IF((ISERR(IRR($B$80:AN80))),0,IF(IRR($B$80:AN80)&lt;0,0,IRR($B$80:AN80)))</f>
        <v>0</v>
      </c>
    </row>
    <row r="86" spans="1:40" ht="15" x14ac:dyDescent="0.25">
      <c r="A86" s="279" t="s">
        <v>503</v>
      </c>
      <c r="B86" s="293">
        <f t="shared" ref="B86:AN86" si="29">IF(AND(B81&gt;0,A81&lt;0),(B71-(B81/(B81-A81))),0)</f>
        <v>0</v>
      </c>
      <c r="C86" s="293" t="e">
        <f t="shared" si="29"/>
        <v>#DIV/0!</v>
      </c>
      <c r="D86" s="293" t="e">
        <f t="shared" si="29"/>
        <v>#DIV/0!</v>
      </c>
      <c r="E86" s="293" t="e">
        <f t="shared" si="29"/>
        <v>#DIV/0!</v>
      </c>
      <c r="F86" s="293" t="e">
        <f t="shared" si="29"/>
        <v>#DIV/0!</v>
      </c>
      <c r="G86" s="293" t="e">
        <f t="shared" si="29"/>
        <v>#DIV/0!</v>
      </c>
      <c r="H86" s="293" t="e">
        <f t="shared" si="29"/>
        <v>#DIV/0!</v>
      </c>
      <c r="I86" s="293" t="e">
        <f t="shared" si="29"/>
        <v>#DIV/0!</v>
      </c>
      <c r="J86" s="293" t="e">
        <f t="shared" si="29"/>
        <v>#DIV/0!</v>
      </c>
      <c r="K86" s="293" t="e">
        <f t="shared" si="29"/>
        <v>#DIV/0!</v>
      </c>
      <c r="L86" s="293" t="e">
        <f t="shared" si="29"/>
        <v>#DIV/0!</v>
      </c>
      <c r="M86" s="293" t="e">
        <f t="shared" si="29"/>
        <v>#DIV/0!</v>
      </c>
      <c r="N86" s="293" t="e">
        <f t="shared" si="29"/>
        <v>#DIV/0!</v>
      </c>
      <c r="O86" s="293" t="e">
        <f t="shared" si="29"/>
        <v>#DIV/0!</v>
      </c>
      <c r="P86" s="293" t="e">
        <f t="shared" si="29"/>
        <v>#DIV/0!</v>
      </c>
      <c r="Q86" s="293" t="e">
        <f t="shared" si="29"/>
        <v>#DIV/0!</v>
      </c>
      <c r="R86" s="293" t="e">
        <f t="shared" si="29"/>
        <v>#DIV/0!</v>
      </c>
      <c r="S86" s="293" t="e">
        <f t="shared" si="29"/>
        <v>#DIV/0!</v>
      </c>
      <c r="T86" s="293" t="e">
        <f t="shared" si="29"/>
        <v>#DIV/0!</v>
      </c>
      <c r="U86" s="293" t="e">
        <f t="shared" si="29"/>
        <v>#DIV/0!</v>
      </c>
      <c r="V86" s="293" t="e">
        <f t="shared" si="29"/>
        <v>#DIV/0!</v>
      </c>
      <c r="W86" s="293" t="e">
        <f t="shared" si="29"/>
        <v>#DIV/0!</v>
      </c>
      <c r="X86" s="293" t="e">
        <f t="shared" si="29"/>
        <v>#DIV/0!</v>
      </c>
      <c r="Y86" s="293" t="e">
        <f>IF(AND(Y81&gt;0,X81&lt;0),(Y71-(Y81/(Y81-X81))),0)</f>
        <v>#DIV/0!</v>
      </c>
      <c r="Z86" s="293" t="e">
        <f>IF(AND(Z81&gt;0,Y81&lt;0),(Z71-(Z81/(Z81-Y81))),0)</f>
        <v>#DIV/0!</v>
      </c>
      <c r="AA86" s="293" t="e">
        <f t="shared" si="29"/>
        <v>#DIV/0!</v>
      </c>
      <c r="AB86" s="293" t="e">
        <f t="shared" si="29"/>
        <v>#DIV/0!</v>
      </c>
      <c r="AC86" s="293" t="e">
        <f t="shared" si="29"/>
        <v>#DIV/0!</v>
      </c>
      <c r="AD86" s="293" t="e">
        <f t="shared" si="29"/>
        <v>#DIV/0!</v>
      </c>
      <c r="AE86" s="293" t="e">
        <f t="shared" si="29"/>
        <v>#DIV/0!</v>
      </c>
      <c r="AF86" s="293" t="e">
        <f t="shared" si="29"/>
        <v>#DIV/0!</v>
      </c>
      <c r="AG86" s="293" t="e">
        <f t="shared" si="29"/>
        <v>#DIV/0!</v>
      </c>
      <c r="AH86" s="293" t="e">
        <f t="shared" si="29"/>
        <v>#DIV/0!</v>
      </c>
      <c r="AI86" s="293" t="e">
        <f t="shared" si="29"/>
        <v>#DIV/0!</v>
      </c>
      <c r="AJ86" s="293" t="e">
        <f t="shared" si="29"/>
        <v>#DIV/0!</v>
      </c>
      <c r="AK86" s="293" t="e">
        <f t="shared" si="29"/>
        <v>#DIV/0!</v>
      </c>
      <c r="AL86" s="293" t="e">
        <f t="shared" si="29"/>
        <v>#DIV/0!</v>
      </c>
      <c r="AM86" s="293" t="e">
        <f t="shared" si="29"/>
        <v>#DIV/0!</v>
      </c>
      <c r="AN86" s="293" t="e">
        <f t="shared" si="29"/>
        <v>#DIV/0!</v>
      </c>
    </row>
    <row r="87" spans="1:40" thickBot="1" x14ac:dyDescent="0.3">
      <c r="A87" s="294" t="s">
        <v>504</v>
      </c>
      <c r="B87" s="295">
        <f t="shared" ref="B87:AN87" si="30">IF(AND(B84&gt;0,A84&lt;0),(B71-(B84/(B84-A84))),0)</f>
        <v>0</v>
      </c>
      <c r="C87" s="295" t="e">
        <f t="shared" si="30"/>
        <v>#DIV/0!</v>
      </c>
      <c r="D87" s="295" t="e">
        <f t="shared" si="30"/>
        <v>#DIV/0!</v>
      </c>
      <c r="E87" s="295" t="e">
        <f t="shared" si="30"/>
        <v>#DIV/0!</v>
      </c>
      <c r="F87" s="295" t="e">
        <f t="shared" si="30"/>
        <v>#DIV/0!</v>
      </c>
      <c r="G87" s="295" t="e">
        <f t="shared" si="30"/>
        <v>#DIV/0!</v>
      </c>
      <c r="H87" s="295" t="e">
        <f t="shared" si="30"/>
        <v>#DIV/0!</v>
      </c>
      <c r="I87" s="295" t="e">
        <f t="shared" si="30"/>
        <v>#DIV/0!</v>
      </c>
      <c r="J87" s="295" t="e">
        <f t="shared" si="30"/>
        <v>#DIV/0!</v>
      </c>
      <c r="K87" s="295" t="e">
        <f t="shared" si="30"/>
        <v>#DIV/0!</v>
      </c>
      <c r="L87" s="295" t="e">
        <f t="shared" si="30"/>
        <v>#DIV/0!</v>
      </c>
      <c r="M87" s="295" t="e">
        <f t="shared" si="30"/>
        <v>#DIV/0!</v>
      </c>
      <c r="N87" s="295" t="e">
        <f t="shared" si="30"/>
        <v>#DIV/0!</v>
      </c>
      <c r="O87" s="295" t="e">
        <f t="shared" si="30"/>
        <v>#DIV/0!</v>
      </c>
      <c r="P87" s="295" t="e">
        <f t="shared" si="30"/>
        <v>#DIV/0!</v>
      </c>
      <c r="Q87" s="295" t="e">
        <f t="shared" si="30"/>
        <v>#DIV/0!</v>
      </c>
      <c r="R87" s="295" t="e">
        <f t="shared" si="30"/>
        <v>#DIV/0!</v>
      </c>
      <c r="S87" s="295" t="e">
        <f t="shared" si="30"/>
        <v>#DIV/0!</v>
      </c>
      <c r="T87" s="295" t="e">
        <f t="shared" si="30"/>
        <v>#DIV/0!</v>
      </c>
      <c r="U87" s="295" t="e">
        <f t="shared" si="30"/>
        <v>#DIV/0!</v>
      </c>
      <c r="V87" s="295" t="e">
        <f t="shared" si="30"/>
        <v>#DIV/0!</v>
      </c>
      <c r="W87" s="295" t="e">
        <f t="shared" si="30"/>
        <v>#DIV/0!</v>
      </c>
      <c r="X87" s="295" t="e">
        <f t="shared" si="30"/>
        <v>#DIV/0!</v>
      </c>
      <c r="Y87" s="295" t="e">
        <f>IF(AND(Y84&gt;0,X84&lt;0),(Y71-(Y84/(Y84-X84))),0)</f>
        <v>#DIV/0!</v>
      </c>
      <c r="Z87" s="295" t="e">
        <f>IF(AND(Z84&gt;0,Y84&lt;0),(Z71-(Z84/(Z84-Y84))),0)</f>
        <v>#DIV/0!</v>
      </c>
      <c r="AA87" s="295" t="e">
        <f t="shared" si="30"/>
        <v>#DIV/0!</v>
      </c>
      <c r="AB87" s="295" t="e">
        <f t="shared" si="30"/>
        <v>#DIV/0!</v>
      </c>
      <c r="AC87" s="295" t="e">
        <f t="shared" si="30"/>
        <v>#DIV/0!</v>
      </c>
      <c r="AD87" s="295" t="e">
        <f t="shared" si="30"/>
        <v>#DIV/0!</v>
      </c>
      <c r="AE87" s="295" t="e">
        <f t="shared" si="30"/>
        <v>#DIV/0!</v>
      </c>
      <c r="AF87" s="295" t="e">
        <f t="shared" si="30"/>
        <v>#DIV/0!</v>
      </c>
      <c r="AG87" s="295" t="e">
        <f t="shared" si="30"/>
        <v>#DIV/0!</v>
      </c>
      <c r="AH87" s="295" t="e">
        <f t="shared" si="30"/>
        <v>#DIV/0!</v>
      </c>
      <c r="AI87" s="295" t="e">
        <f t="shared" si="30"/>
        <v>#DIV/0!</v>
      </c>
      <c r="AJ87" s="295" t="e">
        <f t="shared" si="30"/>
        <v>#DIV/0!</v>
      </c>
      <c r="AK87" s="295" t="e">
        <f t="shared" si="30"/>
        <v>#DIV/0!</v>
      </c>
      <c r="AL87" s="295" t="e">
        <f t="shared" si="30"/>
        <v>#DIV/0!</v>
      </c>
      <c r="AM87" s="295" t="e">
        <f t="shared" si="30"/>
        <v>#DIV/0!</v>
      </c>
      <c r="AN87" s="295" t="e">
        <f t="shared" si="30"/>
        <v>#DIV/0!</v>
      </c>
    </row>
    <row r="88" spans="1:40" x14ac:dyDescent="0.25">
      <c r="A88" s="296"/>
      <c r="AJ88" s="209"/>
      <c r="AK88" s="209"/>
      <c r="AL88" s="209"/>
      <c r="AM88" s="209"/>
      <c r="AN88" s="209"/>
    </row>
    <row r="89" spans="1:40" ht="15" x14ac:dyDescent="0.25">
      <c r="A89" s="297"/>
      <c r="B89" s="298">
        <v>-1000000</v>
      </c>
      <c r="C89" s="299"/>
      <c r="D89" s="299"/>
      <c r="E89" s="297"/>
      <c r="F89" s="297"/>
      <c r="G89" s="297"/>
      <c r="H89" s="297"/>
      <c r="I89" s="297"/>
      <c r="J89" s="297"/>
      <c r="K89" s="297"/>
      <c r="L89" s="297"/>
      <c r="M89" s="297"/>
      <c r="N89" s="297"/>
      <c r="O89" s="297"/>
      <c r="P89" s="297"/>
      <c r="Q89" s="297"/>
      <c r="R89" s="297"/>
      <c r="S89" s="297"/>
      <c r="T89" s="297"/>
      <c r="U89" s="297"/>
      <c r="V89" s="297"/>
      <c r="W89" s="297"/>
      <c r="X89" s="297"/>
      <c r="Y89" s="297"/>
      <c r="Z89" s="297"/>
      <c r="AA89" s="297"/>
      <c r="AB89" s="297"/>
      <c r="AC89" s="297"/>
      <c r="AD89" s="297"/>
      <c r="AE89" s="297"/>
      <c r="AF89" s="297"/>
      <c r="AG89" s="297"/>
      <c r="AH89" s="297"/>
      <c r="AI89" s="297"/>
      <c r="AJ89" s="297"/>
      <c r="AK89" s="297"/>
      <c r="AL89" s="297"/>
      <c r="AM89" s="297"/>
      <c r="AN89" s="297"/>
    </row>
    <row r="90" spans="1:40" x14ac:dyDescent="0.25">
      <c r="A90" s="230"/>
      <c r="B90" s="300"/>
      <c r="C90" s="301"/>
      <c r="D90" s="301"/>
      <c r="E90" s="301"/>
      <c r="F90" s="301"/>
      <c r="G90" s="301"/>
      <c r="H90" s="301"/>
      <c r="I90" s="301"/>
      <c r="J90" s="301"/>
      <c r="K90" s="301"/>
      <c r="L90" s="301"/>
      <c r="M90" s="301"/>
      <c r="N90" s="301"/>
      <c r="O90" s="301"/>
      <c r="P90" s="301"/>
      <c r="Q90" s="301"/>
      <c r="R90" s="301"/>
      <c r="S90" s="301"/>
      <c r="T90" s="301"/>
      <c r="U90" s="301"/>
      <c r="V90" s="301"/>
      <c r="W90" s="301"/>
      <c r="X90" s="301"/>
      <c r="Y90" s="301"/>
      <c r="Z90" s="301"/>
      <c r="AA90" s="301"/>
      <c r="AB90" s="301"/>
      <c r="AC90" s="301"/>
      <c r="AD90" s="301"/>
      <c r="AE90" s="301"/>
      <c r="AF90" s="301"/>
      <c r="AG90" s="301"/>
      <c r="AH90" s="301"/>
      <c r="AI90" s="301"/>
      <c r="AJ90" s="301"/>
      <c r="AK90" s="301"/>
      <c r="AL90" s="301"/>
      <c r="AM90" s="301"/>
      <c r="AN90" s="301"/>
    </row>
    <row r="91" spans="1:40" hidden="1" outlineLevel="1" x14ac:dyDescent="0.25">
      <c r="B91" s="230">
        <f>$B$21</f>
        <v>0</v>
      </c>
      <c r="C91" s="230">
        <f t="shared" ref="C91:AN91" si="31">B92</f>
        <v>0</v>
      </c>
      <c r="D91" s="230" t="e">
        <f t="shared" si="31"/>
        <v>#DIV/0!</v>
      </c>
      <c r="E91" s="230" t="e">
        <f t="shared" si="31"/>
        <v>#DIV/0!</v>
      </c>
      <c r="F91" s="230" t="e">
        <f t="shared" si="31"/>
        <v>#DIV/0!</v>
      </c>
      <c r="G91" s="230" t="e">
        <f t="shared" si="31"/>
        <v>#DIV/0!</v>
      </c>
      <c r="H91" s="230" t="e">
        <f t="shared" si="31"/>
        <v>#DIV/0!</v>
      </c>
      <c r="I91" s="230" t="e">
        <f t="shared" si="31"/>
        <v>#DIV/0!</v>
      </c>
      <c r="J91" s="230" t="e">
        <f t="shared" si="31"/>
        <v>#DIV/0!</v>
      </c>
      <c r="K91" s="230" t="e">
        <f t="shared" si="31"/>
        <v>#DIV/0!</v>
      </c>
      <c r="L91" s="230" t="e">
        <f t="shared" si="31"/>
        <v>#DIV/0!</v>
      </c>
      <c r="M91" s="230" t="e">
        <f t="shared" si="31"/>
        <v>#DIV/0!</v>
      </c>
      <c r="N91" s="230" t="e">
        <f t="shared" si="31"/>
        <v>#DIV/0!</v>
      </c>
      <c r="O91" s="230" t="e">
        <f t="shared" si="31"/>
        <v>#DIV/0!</v>
      </c>
      <c r="P91" s="230" t="e">
        <f t="shared" si="31"/>
        <v>#DIV/0!</v>
      </c>
      <c r="Q91" s="230" t="e">
        <f t="shared" si="31"/>
        <v>#DIV/0!</v>
      </c>
      <c r="R91" s="230" t="e">
        <f t="shared" si="31"/>
        <v>#DIV/0!</v>
      </c>
      <c r="S91" s="230" t="e">
        <f t="shared" si="31"/>
        <v>#DIV/0!</v>
      </c>
      <c r="T91" s="230" t="e">
        <f t="shared" si="31"/>
        <v>#DIV/0!</v>
      </c>
      <c r="U91" s="230" t="e">
        <f t="shared" si="31"/>
        <v>#DIV/0!</v>
      </c>
      <c r="V91" s="230" t="e">
        <f t="shared" si="31"/>
        <v>#DIV/0!</v>
      </c>
      <c r="W91" s="230" t="e">
        <f t="shared" si="31"/>
        <v>#DIV/0!</v>
      </c>
      <c r="X91" s="230" t="e">
        <f t="shared" si="31"/>
        <v>#DIV/0!</v>
      </c>
      <c r="Y91" s="230" t="e">
        <f t="shared" si="31"/>
        <v>#DIV/0!</v>
      </c>
      <c r="Z91" s="230" t="e">
        <f t="shared" si="31"/>
        <v>#DIV/0!</v>
      </c>
      <c r="AA91" s="230" t="e">
        <f t="shared" si="31"/>
        <v>#DIV/0!</v>
      </c>
      <c r="AB91" s="230" t="e">
        <f t="shared" si="31"/>
        <v>#DIV/0!</v>
      </c>
      <c r="AC91" s="230" t="e">
        <f t="shared" si="31"/>
        <v>#DIV/0!</v>
      </c>
      <c r="AD91" s="230" t="e">
        <f t="shared" si="31"/>
        <v>#DIV/0!</v>
      </c>
      <c r="AE91" s="230" t="e">
        <f t="shared" si="31"/>
        <v>#DIV/0!</v>
      </c>
      <c r="AF91" s="230" t="e">
        <f t="shared" si="31"/>
        <v>#DIV/0!</v>
      </c>
      <c r="AG91" s="230" t="e">
        <f t="shared" si="31"/>
        <v>#DIV/0!</v>
      </c>
      <c r="AH91" s="230" t="e">
        <f t="shared" si="31"/>
        <v>#DIV/0!</v>
      </c>
      <c r="AI91" s="230" t="e">
        <f t="shared" si="31"/>
        <v>#DIV/0!</v>
      </c>
      <c r="AJ91" s="230" t="e">
        <f t="shared" si="31"/>
        <v>#DIV/0!</v>
      </c>
      <c r="AK91" s="230" t="e">
        <f t="shared" si="31"/>
        <v>#DIV/0!</v>
      </c>
      <c r="AL91" s="230" t="e">
        <f t="shared" si="31"/>
        <v>#DIV/0!</v>
      </c>
      <c r="AM91" s="230" t="e">
        <f t="shared" si="31"/>
        <v>#DIV/0!</v>
      </c>
      <c r="AN91" s="230" t="e">
        <f t="shared" si="31"/>
        <v>#DIV/0!</v>
      </c>
    </row>
    <row r="92" spans="1:40" hidden="1" outlineLevel="1" x14ac:dyDescent="0.25">
      <c r="B92" s="230">
        <f t="shared" ref="B92:AN92" si="32">B91+B64</f>
        <v>0</v>
      </c>
      <c r="C92" s="230" t="e">
        <f t="shared" si="32"/>
        <v>#DIV/0!</v>
      </c>
      <c r="D92" s="230" t="e">
        <f t="shared" si="32"/>
        <v>#DIV/0!</v>
      </c>
      <c r="E92" s="230" t="e">
        <f t="shared" si="32"/>
        <v>#DIV/0!</v>
      </c>
      <c r="F92" s="230" t="e">
        <f t="shared" si="32"/>
        <v>#DIV/0!</v>
      </c>
      <c r="G92" s="230" t="e">
        <f t="shared" si="32"/>
        <v>#DIV/0!</v>
      </c>
      <c r="H92" s="230" t="e">
        <f t="shared" si="32"/>
        <v>#DIV/0!</v>
      </c>
      <c r="I92" s="230" t="e">
        <f t="shared" si="32"/>
        <v>#DIV/0!</v>
      </c>
      <c r="J92" s="230" t="e">
        <f t="shared" si="32"/>
        <v>#DIV/0!</v>
      </c>
      <c r="K92" s="230" t="e">
        <f t="shared" si="32"/>
        <v>#DIV/0!</v>
      </c>
      <c r="L92" s="230" t="e">
        <f t="shared" si="32"/>
        <v>#DIV/0!</v>
      </c>
      <c r="M92" s="230" t="e">
        <f t="shared" si="32"/>
        <v>#DIV/0!</v>
      </c>
      <c r="N92" s="230" t="e">
        <f t="shared" si="32"/>
        <v>#DIV/0!</v>
      </c>
      <c r="O92" s="230" t="e">
        <f t="shared" si="32"/>
        <v>#DIV/0!</v>
      </c>
      <c r="P92" s="230" t="e">
        <f t="shared" si="32"/>
        <v>#DIV/0!</v>
      </c>
      <c r="Q92" s="230" t="e">
        <f t="shared" si="32"/>
        <v>#DIV/0!</v>
      </c>
      <c r="R92" s="230" t="e">
        <f t="shared" si="32"/>
        <v>#DIV/0!</v>
      </c>
      <c r="S92" s="230" t="e">
        <f t="shared" si="32"/>
        <v>#DIV/0!</v>
      </c>
      <c r="T92" s="230" t="e">
        <f t="shared" si="32"/>
        <v>#DIV/0!</v>
      </c>
      <c r="U92" s="230" t="e">
        <f t="shared" si="32"/>
        <v>#DIV/0!</v>
      </c>
      <c r="V92" s="230" t="e">
        <f t="shared" si="32"/>
        <v>#DIV/0!</v>
      </c>
      <c r="W92" s="230" t="e">
        <f t="shared" si="32"/>
        <v>#DIV/0!</v>
      </c>
      <c r="X92" s="230" t="e">
        <f t="shared" si="32"/>
        <v>#DIV/0!</v>
      </c>
      <c r="Y92" s="230" t="e">
        <f t="shared" si="32"/>
        <v>#DIV/0!</v>
      </c>
      <c r="Z92" s="230" t="e">
        <f t="shared" si="32"/>
        <v>#DIV/0!</v>
      </c>
      <c r="AA92" s="230" t="e">
        <f t="shared" si="32"/>
        <v>#DIV/0!</v>
      </c>
      <c r="AB92" s="230" t="e">
        <f t="shared" si="32"/>
        <v>#DIV/0!</v>
      </c>
      <c r="AC92" s="230" t="e">
        <f t="shared" si="32"/>
        <v>#DIV/0!</v>
      </c>
      <c r="AD92" s="230" t="e">
        <f t="shared" si="32"/>
        <v>#DIV/0!</v>
      </c>
      <c r="AE92" s="230" t="e">
        <f t="shared" si="32"/>
        <v>#DIV/0!</v>
      </c>
      <c r="AF92" s="230" t="e">
        <f t="shared" si="32"/>
        <v>#DIV/0!</v>
      </c>
      <c r="AG92" s="230" t="e">
        <f t="shared" si="32"/>
        <v>#DIV/0!</v>
      </c>
      <c r="AH92" s="230" t="e">
        <f t="shared" si="32"/>
        <v>#DIV/0!</v>
      </c>
      <c r="AI92" s="230" t="e">
        <f t="shared" si="32"/>
        <v>#DIV/0!</v>
      </c>
      <c r="AJ92" s="230" t="e">
        <f t="shared" si="32"/>
        <v>#DIV/0!</v>
      </c>
      <c r="AK92" s="230" t="e">
        <f t="shared" si="32"/>
        <v>#DIV/0!</v>
      </c>
      <c r="AL92" s="230" t="e">
        <f t="shared" si="32"/>
        <v>#DIV/0!</v>
      </c>
      <c r="AM92" s="230" t="e">
        <f t="shared" si="32"/>
        <v>#DIV/0!</v>
      </c>
      <c r="AN92" s="230" t="e">
        <f t="shared" si="32"/>
        <v>#DIV/0!</v>
      </c>
    </row>
    <row r="93" spans="1:40" hidden="1" outlineLevel="1" x14ac:dyDescent="0.25">
      <c r="B93" s="230">
        <f t="shared" ref="B93:AH93" si="33">IF(B91=B92,0,((B91+B92)/2*2.2%))</f>
        <v>0</v>
      </c>
      <c r="C93" s="230" t="e">
        <f t="shared" si="33"/>
        <v>#DIV/0!</v>
      </c>
      <c r="D93" s="230" t="e">
        <f t="shared" si="33"/>
        <v>#DIV/0!</v>
      </c>
      <c r="E93" s="230" t="e">
        <f t="shared" si="33"/>
        <v>#DIV/0!</v>
      </c>
      <c r="F93" s="230" t="e">
        <f t="shared" si="33"/>
        <v>#DIV/0!</v>
      </c>
      <c r="G93" s="230" t="e">
        <f t="shared" si="33"/>
        <v>#DIV/0!</v>
      </c>
      <c r="H93" s="230" t="e">
        <f t="shared" si="33"/>
        <v>#DIV/0!</v>
      </c>
      <c r="I93" s="230" t="e">
        <f t="shared" si="33"/>
        <v>#DIV/0!</v>
      </c>
      <c r="J93" s="230" t="e">
        <f t="shared" si="33"/>
        <v>#DIV/0!</v>
      </c>
      <c r="K93" s="230" t="e">
        <f t="shared" si="33"/>
        <v>#DIV/0!</v>
      </c>
      <c r="L93" s="230" t="e">
        <f t="shared" si="33"/>
        <v>#DIV/0!</v>
      </c>
      <c r="M93" s="230" t="e">
        <f t="shared" si="33"/>
        <v>#DIV/0!</v>
      </c>
      <c r="N93" s="230" t="e">
        <f t="shared" si="33"/>
        <v>#DIV/0!</v>
      </c>
      <c r="O93" s="230" t="e">
        <f t="shared" si="33"/>
        <v>#DIV/0!</v>
      </c>
      <c r="P93" s="230" t="e">
        <f t="shared" si="33"/>
        <v>#DIV/0!</v>
      </c>
      <c r="Q93" s="230" t="e">
        <f t="shared" si="33"/>
        <v>#DIV/0!</v>
      </c>
      <c r="R93" s="230" t="e">
        <f t="shared" si="33"/>
        <v>#DIV/0!</v>
      </c>
      <c r="S93" s="230" t="e">
        <f t="shared" si="33"/>
        <v>#DIV/0!</v>
      </c>
      <c r="T93" s="230" t="e">
        <f t="shared" si="33"/>
        <v>#DIV/0!</v>
      </c>
      <c r="U93" s="230" t="e">
        <f t="shared" si="33"/>
        <v>#DIV/0!</v>
      </c>
      <c r="V93" s="230" t="e">
        <f t="shared" si="33"/>
        <v>#DIV/0!</v>
      </c>
      <c r="W93" s="230" t="e">
        <f t="shared" si="33"/>
        <v>#DIV/0!</v>
      </c>
      <c r="X93" s="230" t="e">
        <f t="shared" si="33"/>
        <v>#DIV/0!</v>
      </c>
      <c r="Y93" s="230" t="e">
        <f t="shared" si="33"/>
        <v>#DIV/0!</v>
      </c>
      <c r="Z93" s="230" t="e">
        <f t="shared" si="33"/>
        <v>#DIV/0!</v>
      </c>
      <c r="AA93" s="230" t="e">
        <f t="shared" si="33"/>
        <v>#DIV/0!</v>
      </c>
      <c r="AB93" s="230" t="e">
        <f t="shared" si="33"/>
        <v>#DIV/0!</v>
      </c>
      <c r="AC93" s="230" t="e">
        <f t="shared" si="33"/>
        <v>#DIV/0!</v>
      </c>
      <c r="AD93" s="230" t="e">
        <f t="shared" si="33"/>
        <v>#DIV/0!</v>
      </c>
      <c r="AE93" s="230" t="e">
        <f t="shared" si="33"/>
        <v>#DIV/0!</v>
      </c>
      <c r="AF93" s="230" t="e">
        <f t="shared" si="33"/>
        <v>#DIV/0!</v>
      </c>
      <c r="AG93" s="230" t="e">
        <f t="shared" si="33"/>
        <v>#DIV/0!</v>
      </c>
      <c r="AH93" s="230" t="e">
        <f t="shared" si="33"/>
        <v>#DIV/0!</v>
      </c>
      <c r="AI93" s="230" t="e">
        <f>IF(AI91=AI92,0,((AI91+AI92)/2*2.2%))</f>
        <v>#DIV/0!</v>
      </c>
      <c r="AJ93" s="230" t="e">
        <f t="shared" ref="AJ93:AN93" si="34">IF(AJ91=AJ92,0,((AJ91+AJ92)/2*2.2%))</f>
        <v>#DIV/0!</v>
      </c>
      <c r="AK93" s="230" t="e">
        <f t="shared" si="34"/>
        <v>#DIV/0!</v>
      </c>
      <c r="AL93" s="230" t="e">
        <f t="shared" si="34"/>
        <v>#DIV/0!</v>
      </c>
      <c r="AM93" s="230" t="e">
        <f t="shared" si="34"/>
        <v>#DIV/0!</v>
      </c>
      <c r="AN93" s="230" t="e">
        <f t="shared" si="34"/>
        <v>#DIV/0!</v>
      </c>
    </row>
    <row r="94" spans="1:40" collapsed="1" x14ac:dyDescent="0.25">
      <c r="C94" s="230"/>
      <c r="F94" s="230"/>
      <c r="G94" s="230"/>
      <c r="H94" s="230"/>
      <c r="I94" s="230"/>
      <c r="J94" s="230"/>
      <c r="K94" s="230"/>
      <c r="L94" s="230"/>
      <c r="M94" s="230"/>
      <c r="N94" s="230"/>
      <c r="O94" s="230"/>
      <c r="P94" s="230"/>
      <c r="Q94" s="230"/>
      <c r="R94" s="230"/>
      <c r="S94" s="230"/>
      <c r="T94" s="230"/>
      <c r="U94" s="230"/>
      <c r="V94" s="230"/>
      <c r="W94" s="230"/>
      <c r="X94" s="230"/>
      <c r="Y94" s="230"/>
      <c r="Z94" s="230"/>
      <c r="AA94" s="230"/>
      <c r="AB94" s="230"/>
      <c r="AC94" s="230"/>
      <c r="AD94" s="230"/>
      <c r="AE94" s="230"/>
      <c r="AF94" s="230"/>
      <c r="AG94" s="230"/>
      <c r="AH94" s="230"/>
      <c r="AI94" s="230"/>
    </row>
    <row r="97" spans="6:6" x14ac:dyDescent="0.25">
      <c r="F97" s="302"/>
    </row>
  </sheetData>
  <mergeCells count="15">
    <mergeCell ref="D25:E25"/>
    <mergeCell ref="D26:E26"/>
    <mergeCell ref="D27:E27"/>
    <mergeCell ref="A15:AC15"/>
    <mergeCell ref="A16:AC16"/>
    <mergeCell ref="A18:AC18"/>
    <mergeCell ref="D22:E22"/>
    <mergeCell ref="D23:E23"/>
    <mergeCell ref="D24:E24"/>
    <mergeCell ref="A13:AC13"/>
    <mergeCell ref="A5:AC5"/>
    <mergeCell ref="A7:AC7"/>
    <mergeCell ref="A9:AC9"/>
    <mergeCell ref="A10:AC10"/>
    <mergeCell ref="A12:AC12"/>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85" zoomScaleSheetLayoutView="85" workbookViewId="0">
      <selection activeCell="G53" sqref="G53:H53"/>
    </sheetView>
  </sheetViews>
  <sheetFormatPr defaultRowHeight="15.75" x14ac:dyDescent="0.25"/>
  <cols>
    <col min="1" max="1" width="9.140625" style="59"/>
    <col min="2" max="2" width="37.7109375" style="59" customWidth="1"/>
    <col min="3" max="3" width="11.85546875" style="59" bestFit="1" customWidth="1"/>
    <col min="4" max="4" width="12.85546875" style="59" customWidth="1"/>
    <col min="5" max="6" width="0" style="59" hidden="1" customWidth="1"/>
    <col min="7" max="7" width="11.85546875" style="59" bestFit="1"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9" t="s">
        <v>68</v>
      </c>
    </row>
    <row r="2" spans="1:44" ht="18.75" x14ac:dyDescent="0.3">
      <c r="L2" s="13" t="s">
        <v>10</v>
      </c>
    </row>
    <row r="3" spans="1:44" ht="18.75" x14ac:dyDescent="0.3">
      <c r="L3" s="13" t="s">
        <v>67</v>
      </c>
    </row>
    <row r="4" spans="1:44" ht="18.75" x14ac:dyDescent="0.3">
      <c r="K4" s="13"/>
    </row>
    <row r="5" spans="1:44" x14ac:dyDescent="0.25">
      <c r="A5" s="315" t="str">
        <f>'5. анализ эконом эфф'!A5:AC5</f>
        <v>Год раскрытия информации: 2020 год</v>
      </c>
      <c r="B5" s="315"/>
      <c r="C5" s="315"/>
      <c r="D5" s="315"/>
      <c r="E5" s="315"/>
      <c r="F5" s="315"/>
      <c r="G5" s="315"/>
      <c r="H5" s="315"/>
      <c r="I5" s="315"/>
      <c r="J5" s="315"/>
      <c r="K5" s="315"/>
      <c r="L5" s="315"/>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3"/>
    </row>
    <row r="7" spans="1:44" ht="18.75" x14ac:dyDescent="0.25">
      <c r="A7" s="319" t="s">
        <v>9</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tr">
        <f>'[27]1. паспорт местоположение'!A9:C9</f>
        <v>Акционерное общество "НГТ-Энергия"</v>
      </c>
      <c r="B9" s="320"/>
      <c r="C9" s="320"/>
      <c r="D9" s="320"/>
      <c r="E9" s="320"/>
      <c r="F9" s="320"/>
      <c r="G9" s="320"/>
      <c r="H9" s="320"/>
      <c r="I9" s="320"/>
      <c r="J9" s="320"/>
      <c r="K9" s="320"/>
      <c r="L9" s="320"/>
    </row>
    <row r="10" spans="1:44" x14ac:dyDescent="0.25">
      <c r="A10" s="316" t="s">
        <v>8</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tr">
        <f>'[27]1. паспорт местоположение'!A12:C12</f>
        <v>J_3</v>
      </c>
      <c r="B12" s="320"/>
      <c r="C12" s="320"/>
      <c r="D12" s="320"/>
      <c r="E12" s="320"/>
      <c r="F12" s="320"/>
      <c r="G12" s="320"/>
      <c r="H12" s="320"/>
      <c r="I12" s="320"/>
      <c r="J12" s="320"/>
      <c r="K12" s="320"/>
      <c r="L12" s="320"/>
    </row>
    <row r="13" spans="1:44" x14ac:dyDescent="0.25">
      <c r="A13" s="316" t="s">
        <v>7</v>
      </c>
      <c r="B13" s="316"/>
      <c r="C13" s="316"/>
      <c r="D13" s="316"/>
      <c r="E13" s="316"/>
      <c r="F13" s="316"/>
      <c r="G13" s="316"/>
      <c r="H13" s="316"/>
      <c r="I13" s="316"/>
      <c r="J13" s="316"/>
      <c r="K13" s="316"/>
      <c r="L13" s="316"/>
    </row>
    <row r="14" spans="1:44" ht="18.75" x14ac:dyDescent="0.25">
      <c r="A14" s="324"/>
      <c r="B14" s="324"/>
      <c r="C14" s="324"/>
      <c r="D14" s="324"/>
      <c r="E14" s="324"/>
      <c r="F14" s="324"/>
      <c r="G14" s="324"/>
      <c r="H14" s="324"/>
      <c r="I14" s="324"/>
      <c r="J14" s="324"/>
      <c r="K14" s="324"/>
      <c r="L14" s="324"/>
    </row>
    <row r="15" spans="1:44" x14ac:dyDescent="0.25">
      <c r="A15" s="320" t="str">
        <f>'[27]1. паспорт местоположение'!A15:C15</f>
        <v>Приобретение мобильной ДЭС мощностью 200 кВт</v>
      </c>
      <c r="B15" s="320"/>
      <c r="C15" s="320"/>
      <c r="D15" s="320"/>
      <c r="E15" s="320"/>
      <c r="F15" s="320"/>
      <c r="G15" s="320"/>
      <c r="H15" s="320"/>
      <c r="I15" s="320"/>
      <c r="J15" s="320"/>
      <c r="K15" s="320"/>
      <c r="L15" s="320"/>
    </row>
    <row r="16" spans="1:44" x14ac:dyDescent="0.25">
      <c r="A16" s="316" t="s">
        <v>6</v>
      </c>
      <c r="B16" s="316"/>
      <c r="C16" s="316"/>
      <c r="D16" s="316"/>
      <c r="E16" s="316"/>
      <c r="F16" s="316"/>
      <c r="G16" s="316"/>
      <c r="H16" s="316"/>
      <c r="I16" s="316"/>
      <c r="J16" s="316"/>
      <c r="K16" s="316"/>
      <c r="L16" s="316"/>
    </row>
    <row r="17" spans="1:12" ht="15.75" customHeight="1" x14ac:dyDescent="0.25">
      <c r="L17" s="304"/>
    </row>
    <row r="18" spans="1:12" x14ac:dyDescent="0.25">
      <c r="K18" s="93"/>
    </row>
    <row r="19" spans="1:12" ht="15.75" customHeight="1" x14ac:dyDescent="0.25">
      <c r="A19" s="369" t="s">
        <v>425</v>
      </c>
      <c r="B19" s="369"/>
      <c r="C19" s="369"/>
      <c r="D19" s="369"/>
      <c r="E19" s="369"/>
      <c r="F19" s="369"/>
      <c r="G19" s="369"/>
      <c r="H19" s="369"/>
      <c r="I19" s="369"/>
      <c r="J19" s="369"/>
      <c r="K19" s="369"/>
      <c r="L19" s="369"/>
    </row>
    <row r="20" spans="1:12" x14ac:dyDescent="0.25">
      <c r="A20" s="305"/>
      <c r="B20" s="305"/>
      <c r="C20" s="92"/>
      <c r="D20" s="92"/>
      <c r="E20" s="92"/>
      <c r="F20" s="92"/>
      <c r="G20" s="92"/>
      <c r="H20" s="92"/>
      <c r="I20" s="92"/>
      <c r="J20" s="92"/>
      <c r="K20" s="92"/>
      <c r="L20" s="92"/>
    </row>
    <row r="21" spans="1:12" ht="28.5" customHeight="1" x14ac:dyDescent="0.25">
      <c r="A21" s="374" t="s">
        <v>207</v>
      </c>
      <c r="B21" s="374" t="s">
        <v>206</v>
      </c>
      <c r="C21" s="375" t="s">
        <v>361</v>
      </c>
      <c r="D21" s="375"/>
      <c r="E21" s="375"/>
      <c r="F21" s="375"/>
      <c r="G21" s="375"/>
      <c r="H21" s="375"/>
      <c r="I21" s="376" t="s">
        <v>205</v>
      </c>
      <c r="J21" s="377" t="s">
        <v>363</v>
      </c>
      <c r="K21" s="374" t="s">
        <v>204</v>
      </c>
      <c r="L21" s="370" t="s">
        <v>362</v>
      </c>
    </row>
    <row r="22" spans="1:12" ht="58.5" customHeight="1" x14ac:dyDescent="0.25">
      <c r="A22" s="374"/>
      <c r="B22" s="374"/>
      <c r="C22" s="371" t="s">
        <v>2</v>
      </c>
      <c r="D22" s="371"/>
      <c r="E22" s="138"/>
      <c r="F22" s="139"/>
      <c r="G22" s="372" t="s">
        <v>11</v>
      </c>
      <c r="H22" s="373"/>
      <c r="I22" s="376"/>
      <c r="J22" s="378"/>
      <c r="K22" s="374"/>
      <c r="L22" s="370"/>
    </row>
    <row r="23" spans="1:12" ht="47.25" x14ac:dyDescent="0.25">
      <c r="A23" s="374"/>
      <c r="B23" s="374"/>
      <c r="C23" s="91" t="s">
        <v>203</v>
      </c>
      <c r="D23" s="91" t="s">
        <v>202</v>
      </c>
      <c r="E23" s="91" t="s">
        <v>203</v>
      </c>
      <c r="F23" s="91" t="s">
        <v>202</v>
      </c>
      <c r="G23" s="91" t="s">
        <v>203</v>
      </c>
      <c r="H23" s="91" t="s">
        <v>202</v>
      </c>
      <c r="I23" s="376"/>
      <c r="J23" s="379"/>
      <c r="K23" s="374"/>
      <c r="L23" s="370"/>
    </row>
    <row r="24" spans="1:12" x14ac:dyDescent="0.25">
      <c r="A24" s="303">
        <v>1</v>
      </c>
      <c r="B24" s="303">
        <v>2</v>
      </c>
      <c r="C24" s="91">
        <v>3</v>
      </c>
      <c r="D24" s="91">
        <v>4</v>
      </c>
      <c r="E24" s="91">
        <v>5</v>
      </c>
      <c r="F24" s="91">
        <v>6</v>
      </c>
      <c r="G24" s="91">
        <v>7</v>
      </c>
      <c r="H24" s="91">
        <v>8</v>
      </c>
      <c r="I24" s="91">
        <v>9</v>
      </c>
      <c r="J24" s="91">
        <v>10</v>
      </c>
      <c r="K24" s="91">
        <v>11</v>
      </c>
      <c r="L24" s="91">
        <v>12</v>
      </c>
    </row>
    <row r="25" spans="1:12" ht="31.5" x14ac:dyDescent="0.25">
      <c r="A25" s="87">
        <v>1</v>
      </c>
      <c r="B25" s="88" t="s">
        <v>201</v>
      </c>
      <c r="C25" s="89" t="s">
        <v>314</v>
      </c>
      <c r="D25" s="89" t="s">
        <v>314</v>
      </c>
      <c r="E25" s="89" t="s">
        <v>314</v>
      </c>
      <c r="F25" s="89" t="s">
        <v>314</v>
      </c>
      <c r="G25" s="89" t="s">
        <v>314</v>
      </c>
      <c r="H25" s="89" t="s">
        <v>314</v>
      </c>
      <c r="I25" s="89">
        <v>0</v>
      </c>
      <c r="J25" s="89">
        <v>0</v>
      </c>
      <c r="K25" s="85" t="s">
        <v>314</v>
      </c>
      <c r="L25" s="102" t="s">
        <v>314</v>
      </c>
    </row>
    <row r="26" spans="1:12" ht="21.75" customHeight="1" x14ac:dyDescent="0.25">
      <c r="A26" s="87" t="s">
        <v>200</v>
      </c>
      <c r="B26" s="90" t="s">
        <v>368</v>
      </c>
      <c r="C26" s="89" t="s">
        <v>314</v>
      </c>
      <c r="D26" s="89" t="s">
        <v>314</v>
      </c>
      <c r="E26" s="89" t="s">
        <v>314</v>
      </c>
      <c r="F26" s="89" t="s">
        <v>314</v>
      </c>
      <c r="G26" s="89" t="s">
        <v>314</v>
      </c>
      <c r="H26" s="89" t="s">
        <v>314</v>
      </c>
      <c r="I26" s="89">
        <v>0</v>
      </c>
      <c r="J26" s="89">
        <v>0</v>
      </c>
      <c r="K26" s="85" t="s">
        <v>314</v>
      </c>
      <c r="L26" s="102" t="s">
        <v>314</v>
      </c>
    </row>
    <row r="27" spans="1:12" s="66" customFormat="1" ht="39" customHeight="1" x14ac:dyDescent="0.25">
      <c r="A27" s="87" t="s">
        <v>199</v>
      </c>
      <c r="B27" s="90" t="s">
        <v>370</v>
      </c>
      <c r="C27" s="89" t="s">
        <v>314</v>
      </c>
      <c r="D27" s="89" t="s">
        <v>314</v>
      </c>
      <c r="E27" s="89" t="s">
        <v>314</v>
      </c>
      <c r="F27" s="89" t="s">
        <v>314</v>
      </c>
      <c r="G27" s="89" t="s">
        <v>314</v>
      </c>
      <c r="H27" s="89" t="s">
        <v>314</v>
      </c>
      <c r="I27" s="89">
        <v>0</v>
      </c>
      <c r="J27" s="89">
        <v>0</v>
      </c>
      <c r="K27" s="85" t="s">
        <v>314</v>
      </c>
      <c r="L27" s="102" t="s">
        <v>314</v>
      </c>
    </row>
    <row r="28" spans="1:12" s="66" customFormat="1" ht="70.5" customHeight="1" x14ac:dyDescent="0.25">
      <c r="A28" s="87" t="s">
        <v>369</v>
      </c>
      <c r="B28" s="90" t="s">
        <v>374</v>
      </c>
      <c r="C28" s="89" t="s">
        <v>314</v>
      </c>
      <c r="D28" s="89" t="s">
        <v>314</v>
      </c>
      <c r="E28" s="89" t="s">
        <v>314</v>
      </c>
      <c r="F28" s="89" t="s">
        <v>314</v>
      </c>
      <c r="G28" s="89" t="s">
        <v>314</v>
      </c>
      <c r="H28" s="89" t="s">
        <v>314</v>
      </c>
      <c r="I28" s="89">
        <v>0</v>
      </c>
      <c r="J28" s="89">
        <v>0</v>
      </c>
      <c r="K28" s="85" t="s">
        <v>314</v>
      </c>
      <c r="L28" s="102" t="s">
        <v>314</v>
      </c>
    </row>
    <row r="29" spans="1:12" s="66" customFormat="1" ht="54" customHeight="1" x14ac:dyDescent="0.25">
      <c r="A29" s="87" t="s">
        <v>198</v>
      </c>
      <c r="B29" s="90" t="s">
        <v>373</v>
      </c>
      <c r="C29" s="89" t="s">
        <v>314</v>
      </c>
      <c r="D29" s="89" t="s">
        <v>314</v>
      </c>
      <c r="E29" s="89" t="s">
        <v>314</v>
      </c>
      <c r="F29" s="89" t="s">
        <v>314</v>
      </c>
      <c r="G29" s="89" t="s">
        <v>314</v>
      </c>
      <c r="H29" s="89" t="s">
        <v>314</v>
      </c>
      <c r="I29" s="89">
        <v>0</v>
      </c>
      <c r="J29" s="89">
        <v>0</v>
      </c>
      <c r="K29" s="85" t="s">
        <v>314</v>
      </c>
      <c r="L29" s="102" t="s">
        <v>314</v>
      </c>
    </row>
    <row r="30" spans="1:12" s="66" customFormat="1" ht="42" customHeight="1" x14ac:dyDescent="0.25">
      <c r="A30" s="87" t="s">
        <v>197</v>
      </c>
      <c r="B30" s="90" t="s">
        <v>375</v>
      </c>
      <c r="C30" s="89" t="s">
        <v>314</v>
      </c>
      <c r="D30" s="89" t="s">
        <v>314</v>
      </c>
      <c r="E30" s="89" t="s">
        <v>314</v>
      </c>
      <c r="F30" s="89" t="s">
        <v>314</v>
      </c>
      <c r="G30" s="89" t="s">
        <v>314</v>
      </c>
      <c r="H30" s="89" t="s">
        <v>314</v>
      </c>
      <c r="I30" s="89">
        <v>0</v>
      </c>
      <c r="J30" s="89">
        <v>0</v>
      </c>
      <c r="K30" s="85" t="s">
        <v>314</v>
      </c>
      <c r="L30" s="102" t="s">
        <v>314</v>
      </c>
    </row>
    <row r="31" spans="1:12" s="66" customFormat="1" ht="37.5" customHeight="1" x14ac:dyDescent="0.25">
      <c r="A31" s="87" t="s">
        <v>196</v>
      </c>
      <c r="B31" s="86" t="s">
        <v>371</v>
      </c>
      <c r="C31" s="89" t="s">
        <v>314</v>
      </c>
      <c r="D31" s="89" t="s">
        <v>314</v>
      </c>
      <c r="E31" s="89" t="s">
        <v>314</v>
      </c>
      <c r="F31" s="89" t="s">
        <v>314</v>
      </c>
      <c r="G31" s="89" t="s">
        <v>314</v>
      </c>
      <c r="H31" s="89" t="s">
        <v>314</v>
      </c>
      <c r="I31" s="89">
        <v>0</v>
      </c>
      <c r="J31" s="89">
        <v>0</v>
      </c>
      <c r="K31" s="85" t="s">
        <v>314</v>
      </c>
      <c r="L31" s="102" t="s">
        <v>314</v>
      </c>
    </row>
    <row r="32" spans="1:12" s="66" customFormat="1" ht="31.5" x14ac:dyDescent="0.25">
      <c r="A32" s="87" t="s">
        <v>194</v>
      </c>
      <c r="B32" s="86" t="s">
        <v>376</v>
      </c>
      <c r="C32" s="89" t="s">
        <v>314</v>
      </c>
      <c r="D32" s="89" t="s">
        <v>314</v>
      </c>
      <c r="E32" s="89" t="s">
        <v>314</v>
      </c>
      <c r="F32" s="89" t="s">
        <v>314</v>
      </c>
      <c r="G32" s="89" t="s">
        <v>314</v>
      </c>
      <c r="H32" s="89" t="s">
        <v>314</v>
      </c>
      <c r="I32" s="89">
        <v>0</v>
      </c>
      <c r="J32" s="89">
        <v>0</v>
      </c>
      <c r="K32" s="85" t="s">
        <v>314</v>
      </c>
      <c r="L32" s="102" t="s">
        <v>314</v>
      </c>
    </row>
    <row r="33" spans="1:12" s="66" customFormat="1" ht="37.5" customHeight="1" x14ac:dyDescent="0.25">
      <c r="A33" s="87" t="s">
        <v>387</v>
      </c>
      <c r="B33" s="86" t="s">
        <v>311</v>
      </c>
      <c r="C33" s="89" t="s">
        <v>314</v>
      </c>
      <c r="D33" s="89" t="s">
        <v>314</v>
      </c>
      <c r="E33" s="89" t="s">
        <v>314</v>
      </c>
      <c r="F33" s="89" t="s">
        <v>314</v>
      </c>
      <c r="G33" s="89" t="s">
        <v>314</v>
      </c>
      <c r="H33" s="89" t="s">
        <v>314</v>
      </c>
      <c r="I33" s="89">
        <v>0</v>
      </c>
      <c r="J33" s="89">
        <v>0</v>
      </c>
      <c r="K33" s="85" t="s">
        <v>314</v>
      </c>
      <c r="L33" s="102" t="s">
        <v>314</v>
      </c>
    </row>
    <row r="34" spans="1:12" s="66" customFormat="1" ht="47.25" customHeight="1" x14ac:dyDescent="0.25">
      <c r="A34" s="87" t="s">
        <v>388</v>
      </c>
      <c r="B34" s="86" t="s">
        <v>380</v>
      </c>
      <c r="C34" s="89" t="s">
        <v>314</v>
      </c>
      <c r="D34" s="89" t="s">
        <v>314</v>
      </c>
      <c r="E34" s="89" t="s">
        <v>314</v>
      </c>
      <c r="F34" s="89" t="s">
        <v>314</v>
      </c>
      <c r="G34" s="89" t="s">
        <v>314</v>
      </c>
      <c r="H34" s="89" t="s">
        <v>314</v>
      </c>
      <c r="I34" s="89">
        <v>0</v>
      </c>
      <c r="J34" s="89">
        <v>0</v>
      </c>
      <c r="K34" s="85" t="s">
        <v>314</v>
      </c>
      <c r="L34" s="102" t="s">
        <v>314</v>
      </c>
    </row>
    <row r="35" spans="1:12" s="66" customFormat="1" ht="49.5" customHeight="1" x14ac:dyDescent="0.25">
      <c r="A35" s="87" t="s">
        <v>389</v>
      </c>
      <c r="B35" s="86" t="s">
        <v>195</v>
      </c>
      <c r="C35" s="89" t="s">
        <v>314</v>
      </c>
      <c r="D35" s="89" t="s">
        <v>314</v>
      </c>
      <c r="E35" s="89" t="s">
        <v>314</v>
      </c>
      <c r="F35" s="89" t="s">
        <v>314</v>
      </c>
      <c r="G35" s="89" t="s">
        <v>314</v>
      </c>
      <c r="H35" s="89" t="s">
        <v>314</v>
      </c>
      <c r="I35" s="89">
        <v>0</v>
      </c>
      <c r="J35" s="89">
        <v>0</v>
      </c>
      <c r="K35" s="85" t="s">
        <v>314</v>
      </c>
      <c r="L35" s="102" t="s">
        <v>314</v>
      </c>
    </row>
    <row r="36" spans="1:12" ht="37.5" customHeight="1" x14ac:dyDescent="0.25">
      <c r="A36" s="87" t="s">
        <v>390</v>
      </c>
      <c r="B36" s="86" t="s">
        <v>372</v>
      </c>
      <c r="C36" s="89" t="s">
        <v>314</v>
      </c>
      <c r="D36" s="89" t="s">
        <v>314</v>
      </c>
      <c r="E36" s="89" t="s">
        <v>314</v>
      </c>
      <c r="F36" s="89" t="s">
        <v>314</v>
      </c>
      <c r="G36" s="89" t="s">
        <v>314</v>
      </c>
      <c r="H36" s="89" t="s">
        <v>314</v>
      </c>
      <c r="I36" s="89">
        <v>0</v>
      </c>
      <c r="J36" s="89">
        <v>0</v>
      </c>
      <c r="K36" s="85" t="s">
        <v>314</v>
      </c>
      <c r="L36" s="102" t="s">
        <v>314</v>
      </c>
    </row>
    <row r="37" spans="1:12" x14ac:dyDescent="0.25">
      <c r="A37" s="87" t="s">
        <v>391</v>
      </c>
      <c r="B37" s="86" t="s">
        <v>193</v>
      </c>
      <c r="C37" s="89" t="s">
        <v>314</v>
      </c>
      <c r="D37" s="89" t="s">
        <v>314</v>
      </c>
      <c r="E37" s="89" t="s">
        <v>314</v>
      </c>
      <c r="F37" s="89" t="s">
        <v>314</v>
      </c>
      <c r="G37" s="89" t="s">
        <v>314</v>
      </c>
      <c r="H37" s="89" t="s">
        <v>314</v>
      </c>
      <c r="I37" s="89">
        <v>0</v>
      </c>
      <c r="J37" s="89">
        <v>0</v>
      </c>
      <c r="K37" s="85" t="s">
        <v>314</v>
      </c>
      <c r="L37" s="102" t="s">
        <v>314</v>
      </c>
    </row>
    <row r="38" spans="1:12" x14ac:dyDescent="0.25">
      <c r="A38" s="87" t="s">
        <v>392</v>
      </c>
      <c r="B38" s="88" t="s">
        <v>192</v>
      </c>
      <c r="C38" s="89" t="s">
        <v>314</v>
      </c>
      <c r="D38" s="89" t="s">
        <v>314</v>
      </c>
      <c r="E38" s="89" t="s">
        <v>314</v>
      </c>
      <c r="F38" s="89" t="s">
        <v>314</v>
      </c>
      <c r="G38" s="89" t="s">
        <v>314</v>
      </c>
      <c r="H38" s="89" t="s">
        <v>314</v>
      </c>
      <c r="I38" s="89">
        <v>0</v>
      </c>
      <c r="J38" s="89">
        <v>0</v>
      </c>
      <c r="K38" s="85" t="s">
        <v>314</v>
      </c>
      <c r="L38" s="102" t="s">
        <v>314</v>
      </c>
    </row>
    <row r="39" spans="1:12" ht="63" x14ac:dyDescent="0.25">
      <c r="A39" s="87">
        <v>2</v>
      </c>
      <c r="B39" s="86" t="s">
        <v>377</v>
      </c>
      <c r="C39" s="189" t="s">
        <v>505</v>
      </c>
      <c r="D39" s="189" t="s">
        <v>506</v>
      </c>
      <c r="E39" s="168">
        <v>43468</v>
      </c>
      <c r="F39" s="168">
        <v>43469</v>
      </c>
      <c r="G39" s="189" t="s">
        <v>505</v>
      </c>
      <c r="H39" s="189" t="s">
        <v>506</v>
      </c>
      <c r="I39" s="89">
        <v>0</v>
      </c>
      <c r="J39" s="89">
        <v>0</v>
      </c>
      <c r="K39" s="85" t="s">
        <v>314</v>
      </c>
      <c r="L39" s="102" t="s">
        <v>314</v>
      </c>
    </row>
    <row r="40" spans="1:12" ht="33.75" customHeight="1" x14ac:dyDescent="0.25">
      <c r="A40" s="87" t="s">
        <v>191</v>
      </c>
      <c r="B40" s="86" t="s">
        <v>379</v>
      </c>
      <c r="C40" s="189">
        <v>44075</v>
      </c>
      <c r="D40" s="190">
        <v>44105</v>
      </c>
      <c r="E40" s="85"/>
      <c r="F40" s="85"/>
      <c r="G40" s="89" t="s">
        <v>314</v>
      </c>
      <c r="H40" s="89" t="s">
        <v>314</v>
      </c>
      <c r="I40" s="89">
        <v>0</v>
      </c>
      <c r="J40" s="89">
        <v>0</v>
      </c>
      <c r="K40" s="85" t="s">
        <v>314</v>
      </c>
      <c r="L40" s="102" t="s">
        <v>314</v>
      </c>
    </row>
    <row r="41" spans="1:12" ht="63" customHeight="1" x14ac:dyDescent="0.25">
      <c r="A41" s="87" t="s">
        <v>190</v>
      </c>
      <c r="B41" s="88" t="s">
        <v>449</v>
      </c>
      <c r="C41" s="30"/>
      <c r="D41" s="167"/>
      <c r="E41" s="85"/>
      <c r="F41" s="85"/>
      <c r="G41" s="89" t="s">
        <v>314</v>
      </c>
      <c r="H41" s="89" t="s">
        <v>314</v>
      </c>
      <c r="I41" s="89">
        <v>0</v>
      </c>
      <c r="J41" s="89">
        <v>0</v>
      </c>
      <c r="K41" s="85" t="s">
        <v>314</v>
      </c>
      <c r="L41" s="102" t="s">
        <v>314</v>
      </c>
    </row>
    <row r="42" spans="1:12" ht="58.5" customHeight="1" x14ac:dyDescent="0.25">
      <c r="A42" s="87">
        <v>3</v>
      </c>
      <c r="B42" s="86" t="s">
        <v>378</v>
      </c>
      <c r="C42" s="189" t="s">
        <v>505</v>
      </c>
      <c r="D42" s="190" t="s">
        <v>506</v>
      </c>
      <c r="E42" s="85"/>
      <c r="F42" s="85"/>
      <c r="G42" s="89" t="s">
        <v>314</v>
      </c>
      <c r="H42" s="89" t="s">
        <v>314</v>
      </c>
      <c r="I42" s="89">
        <v>0</v>
      </c>
      <c r="J42" s="89">
        <v>0</v>
      </c>
      <c r="K42" s="85" t="s">
        <v>314</v>
      </c>
      <c r="L42" s="102" t="s">
        <v>314</v>
      </c>
    </row>
    <row r="43" spans="1:12" ht="34.5" customHeight="1" x14ac:dyDescent="0.25">
      <c r="A43" s="87" t="s">
        <v>189</v>
      </c>
      <c r="B43" s="86" t="s">
        <v>187</v>
      </c>
      <c r="C43" s="189">
        <v>44105</v>
      </c>
      <c r="D43" s="190">
        <v>44136</v>
      </c>
      <c r="E43" s="85"/>
      <c r="F43" s="85"/>
      <c r="G43" s="89" t="s">
        <v>314</v>
      </c>
      <c r="H43" s="89" t="s">
        <v>314</v>
      </c>
      <c r="I43" s="89">
        <v>0</v>
      </c>
      <c r="J43" s="89">
        <v>0</v>
      </c>
      <c r="K43" s="85" t="s">
        <v>314</v>
      </c>
      <c r="L43" s="102" t="s">
        <v>314</v>
      </c>
    </row>
    <row r="44" spans="1:12" ht="24.75" customHeight="1" x14ac:dyDescent="0.25">
      <c r="A44" s="87" t="s">
        <v>188</v>
      </c>
      <c r="B44" s="86" t="s">
        <v>185</v>
      </c>
      <c r="C44" s="189">
        <v>44138</v>
      </c>
      <c r="D44" s="190">
        <v>44150</v>
      </c>
      <c r="E44" s="85"/>
      <c r="F44" s="85"/>
      <c r="G44" s="89" t="s">
        <v>314</v>
      </c>
      <c r="H44" s="89" t="s">
        <v>314</v>
      </c>
      <c r="I44" s="89">
        <v>0</v>
      </c>
      <c r="J44" s="89">
        <v>0</v>
      </c>
      <c r="K44" s="85" t="s">
        <v>314</v>
      </c>
      <c r="L44" s="102" t="s">
        <v>314</v>
      </c>
    </row>
    <row r="45" spans="1:12" ht="90.75" customHeight="1" x14ac:dyDescent="0.25">
      <c r="A45" s="87" t="s">
        <v>186</v>
      </c>
      <c r="B45" s="86" t="s">
        <v>383</v>
      </c>
      <c r="C45" s="189">
        <v>44151</v>
      </c>
      <c r="D45" s="190">
        <v>44159</v>
      </c>
      <c r="E45" s="85"/>
      <c r="F45" s="85"/>
      <c r="G45" s="89" t="s">
        <v>314</v>
      </c>
      <c r="H45" s="89" t="s">
        <v>314</v>
      </c>
      <c r="I45" s="89">
        <v>0</v>
      </c>
      <c r="J45" s="89">
        <v>0</v>
      </c>
      <c r="K45" s="85" t="s">
        <v>314</v>
      </c>
      <c r="L45" s="102" t="s">
        <v>314</v>
      </c>
    </row>
    <row r="46" spans="1:12" ht="167.25" customHeight="1" x14ac:dyDescent="0.25">
      <c r="A46" s="87" t="s">
        <v>184</v>
      </c>
      <c r="B46" s="86" t="s">
        <v>381</v>
      </c>
      <c r="C46" s="189" t="s">
        <v>505</v>
      </c>
      <c r="D46" s="190" t="s">
        <v>506</v>
      </c>
      <c r="E46" s="85"/>
      <c r="F46" s="85"/>
      <c r="G46" s="89" t="s">
        <v>314</v>
      </c>
      <c r="H46" s="89" t="s">
        <v>314</v>
      </c>
      <c r="I46" s="89">
        <v>0</v>
      </c>
      <c r="J46" s="89">
        <v>0</v>
      </c>
      <c r="K46" s="85" t="s">
        <v>314</v>
      </c>
      <c r="L46" s="102" t="s">
        <v>314</v>
      </c>
    </row>
    <row r="47" spans="1:12" ht="30.75" customHeight="1" x14ac:dyDescent="0.25">
      <c r="A47" s="87" t="s">
        <v>182</v>
      </c>
      <c r="B47" s="86" t="s">
        <v>183</v>
      </c>
      <c r="C47" s="189">
        <v>44160</v>
      </c>
      <c r="D47" s="190">
        <v>44165</v>
      </c>
      <c r="E47" s="85"/>
      <c r="F47" s="85"/>
      <c r="G47" s="89" t="s">
        <v>314</v>
      </c>
      <c r="H47" s="89" t="s">
        <v>314</v>
      </c>
      <c r="I47" s="89">
        <v>0</v>
      </c>
      <c r="J47" s="89">
        <v>0</v>
      </c>
      <c r="K47" s="85" t="s">
        <v>314</v>
      </c>
      <c r="L47" s="102" t="s">
        <v>314</v>
      </c>
    </row>
    <row r="48" spans="1:12" ht="37.5" customHeight="1" x14ac:dyDescent="0.25">
      <c r="A48" s="87" t="s">
        <v>393</v>
      </c>
      <c r="B48" s="88" t="s">
        <v>181</v>
      </c>
      <c r="C48" s="30"/>
      <c r="D48" s="167"/>
      <c r="E48" s="85"/>
      <c r="F48" s="85"/>
      <c r="G48" s="89" t="s">
        <v>314</v>
      </c>
      <c r="H48" s="89" t="s">
        <v>314</v>
      </c>
      <c r="I48" s="89">
        <v>0</v>
      </c>
      <c r="J48" s="89">
        <v>0</v>
      </c>
      <c r="K48" s="85" t="s">
        <v>314</v>
      </c>
      <c r="L48" s="102" t="s">
        <v>314</v>
      </c>
    </row>
    <row r="49" spans="1:12" ht="35.25" customHeight="1" x14ac:dyDescent="0.25">
      <c r="A49" s="87">
        <v>4</v>
      </c>
      <c r="B49" s="86" t="s">
        <v>179</v>
      </c>
      <c r="C49" s="189">
        <v>44166</v>
      </c>
      <c r="D49" s="190">
        <v>44169</v>
      </c>
      <c r="E49" s="85"/>
      <c r="F49" s="85"/>
      <c r="G49" s="89" t="s">
        <v>314</v>
      </c>
      <c r="H49" s="89" t="s">
        <v>314</v>
      </c>
      <c r="I49" s="89">
        <v>0</v>
      </c>
      <c r="J49" s="89">
        <v>0</v>
      </c>
      <c r="K49" s="85" t="s">
        <v>314</v>
      </c>
      <c r="L49" s="102" t="s">
        <v>314</v>
      </c>
    </row>
    <row r="50" spans="1:12" ht="86.25" customHeight="1" x14ac:dyDescent="0.25">
      <c r="A50" s="87" t="s">
        <v>180</v>
      </c>
      <c r="B50" s="86" t="s">
        <v>382</v>
      </c>
      <c r="C50" s="189" t="s">
        <v>506</v>
      </c>
      <c r="D50" s="190" t="s">
        <v>506</v>
      </c>
      <c r="E50" s="85"/>
      <c r="F50" s="85"/>
      <c r="G50" s="89" t="s">
        <v>314</v>
      </c>
      <c r="H50" s="89" t="s">
        <v>314</v>
      </c>
      <c r="I50" s="89">
        <v>0</v>
      </c>
      <c r="J50" s="89">
        <v>0</v>
      </c>
      <c r="K50" s="85" t="s">
        <v>314</v>
      </c>
      <c r="L50" s="102" t="s">
        <v>314</v>
      </c>
    </row>
    <row r="51" spans="1:12" ht="77.25" customHeight="1" x14ac:dyDescent="0.25">
      <c r="A51" s="87" t="s">
        <v>178</v>
      </c>
      <c r="B51" s="86" t="s">
        <v>384</v>
      </c>
      <c r="C51" s="189">
        <v>44170</v>
      </c>
      <c r="D51" s="190">
        <v>44180</v>
      </c>
      <c r="E51" s="85"/>
      <c r="F51" s="85"/>
      <c r="G51" s="89" t="s">
        <v>314</v>
      </c>
      <c r="H51" s="89" t="s">
        <v>314</v>
      </c>
      <c r="I51" s="89">
        <v>0</v>
      </c>
      <c r="J51" s="89">
        <v>0</v>
      </c>
      <c r="K51" s="85" t="s">
        <v>314</v>
      </c>
      <c r="L51" s="102" t="s">
        <v>314</v>
      </c>
    </row>
    <row r="52" spans="1:12" ht="71.25" customHeight="1" x14ac:dyDescent="0.25">
      <c r="A52" s="87" t="s">
        <v>176</v>
      </c>
      <c r="B52" s="86" t="s">
        <v>177</v>
      </c>
      <c r="C52" s="168">
        <v>44170</v>
      </c>
      <c r="D52" s="190">
        <v>44180</v>
      </c>
      <c r="E52" s="85"/>
      <c r="F52" s="85"/>
      <c r="G52" s="89" t="s">
        <v>314</v>
      </c>
      <c r="H52" s="89" t="s">
        <v>314</v>
      </c>
      <c r="I52" s="89">
        <v>0</v>
      </c>
      <c r="J52" s="89">
        <v>0</v>
      </c>
      <c r="K52" s="85" t="s">
        <v>314</v>
      </c>
      <c r="L52" s="102" t="s">
        <v>314</v>
      </c>
    </row>
    <row r="53" spans="1:12" ht="48" customHeight="1" x14ac:dyDescent="0.25">
      <c r="A53" s="87" t="s">
        <v>174</v>
      </c>
      <c r="B53" s="147" t="s">
        <v>385</v>
      </c>
      <c r="C53" s="189">
        <v>44170</v>
      </c>
      <c r="D53" s="190">
        <v>44180</v>
      </c>
      <c r="E53" s="85"/>
      <c r="F53" s="85"/>
      <c r="G53" s="89" t="s">
        <v>314</v>
      </c>
      <c r="H53" s="89" t="s">
        <v>314</v>
      </c>
      <c r="I53" s="89">
        <v>0</v>
      </c>
      <c r="J53" s="89">
        <v>0</v>
      </c>
      <c r="K53" s="85" t="s">
        <v>314</v>
      </c>
      <c r="L53" s="102" t="s">
        <v>314</v>
      </c>
    </row>
    <row r="54" spans="1:12" ht="46.5" customHeight="1" x14ac:dyDescent="0.25">
      <c r="A54" s="87" t="s">
        <v>386</v>
      </c>
      <c r="B54" s="86" t="s">
        <v>175</v>
      </c>
      <c r="C54" s="189">
        <v>44170</v>
      </c>
      <c r="D54" s="190">
        <v>44190</v>
      </c>
      <c r="E54" s="85"/>
      <c r="F54" s="85"/>
      <c r="G54" s="89" t="s">
        <v>314</v>
      </c>
      <c r="H54" s="89" t="s">
        <v>314</v>
      </c>
      <c r="I54" s="89">
        <v>0</v>
      </c>
      <c r="J54" s="89">
        <v>0</v>
      </c>
      <c r="K54" s="85" t="s">
        <v>314</v>
      </c>
      <c r="L54" s="102" t="s">
        <v>314</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B16" zoomScale="85" zoomScaleNormal="70" zoomScaleSheetLayoutView="85" workbookViewId="0">
      <selection activeCell="D58" sqref="D58"/>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6.5703125" style="59" hidden="1" customWidth="1"/>
    <col min="9" max="9" width="5.42578125" style="59" hidden="1" customWidth="1"/>
    <col min="10" max="10" width="8.140625" style="59" hidden="1" customWidth="1"/>
    <col min="11" max="11" width="5.28515625" style="59" hidden="1" customWidth="1"/>
    <col min="12" max="12" width="8.42578125" style="58" customWidth="1"/>
    <col min="13" max="13" width="6.140625" style="58" customWidth="1"/>
    <col min="14" max="14" width="8.5703125" style="58" customWidth="1"/>
    <col min="15" max="15" width="6.140625" style="58" customWidth="1"/>
    <col min="16" max="17" width="9.28515625" style="58" customWidth="1"/>
    <col min="18" max="31" width="6.140625" style="58" customWidth="1"/>
    <col min="32" max="39" width="6.140625" style="58" hidden="1" customWidth="1"/>
    <col min="40" max="40" width="13.140625" style="58" customWidth="1"/>
    <col min="41" max="41" width="24.85546875" style="58" customWidth="1"/>
    <col min="42" max="16384" width="9.140625" style="58"/>
  </cols>
  <sheetData>
    <row r="1" spans="1:41" ht="18.75" x14ac:dyDescent="0.25">
      <c r="A1" s="59"/>
      <c r="B1" s="59"/>
      <c r="C1" s="59"/>
      <c r="D1" s="59"/>
      <c r="E1" s="59"/>
      <c r="F1" s="59"/>
      <c r="L1" s="59"/>
      <c r="M1" s="59"/>
      <c r="AO1" s="39" t="s">
        <v>68</v>
      </c>
    </row>
    <row r="2" spans="1:41" ht="18.75" x14ac:dyDescent="0.3">
      <c r="A2" s="59"/>
      <c r="B2" s="59"/>
      <c r="C2" s="59"/>
      <c r="D2" s="59"/>
      <c r="E2" s="59"/>
      <c r="F2" s="59"/>
      <c r="L2" s="59"/>
      <c r="M2" s="59"/>
      <c r="AO2" s="13" t="s">
        <v>10</v>
      </c>
    </row>
    <row r="3" spans="1:41" ht="18.75" x14ac:dyDescent="0.3">
      <c r="A3" s="59"/>
      <c r="B3" s="59"/>
      <c r="C3" s="59"/>
      <c r="D3" s="59"/>
      <c r="E3" s="59"/>
      <c r="F3" s="59"/>
      <c r="L3" s="59"/>
      <c r="M3" s="59"/>
      <c r="AO3" s="13" t="s">
        <v>67</v>
      </c>
    </row>
    <row r="4" spans="1:41" ht="18.75" customHeight="1" x14ac:dyDescent="0.25">
      <c r="A4" s="315" t="str">
        <f>'1. паспорт местоположение'!A5:C5</f>
        <v>Год раскрытия информации: 2020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c r="AK4" s="315"/>
      <c r="AL4" s="315"/>
      <c r="AM4" s="315"/>
      <c r="AN4" s="315"/>
      <c r="AO4" s="315"/>
    </row>
    <row r="5" spans="1:41" ht="18.75" x14ac:dyDescent="0.3">
      <c r="A5" s="59"/>
      <c r="B5" s="59"/>
      <c r="C5" s="59"/>
      <c r="D5" s="59"/>
      <c r="E5" s="59"/>
      <c r="F5" s="59"/>
      <c r="L5" s="59"/>
      <c r="M5" s="59"/>
      <c r="AO5" s="13"/>
    </row>
    <row r="6" spans="1:41" ht="18.75" x14ac:dyDescent="0.25">
      <c r="A6" s="319" t="s">
        <v>9</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row>
    <row r="7" spans="1:41" ht="18.75" x14ac:dyDescent="0.25">
      <c r="A7" s="11"/>
      <c r="B7" s="11"/>
      <c r="C7" s="11"/>
      <c r="D7" s="11"/>
      <c r="E7" s="11"/>
      <c r="F7" s="11"/>
      <c r="G7" s="11"/>
      <c r="H7" s="11"/>
      <c r="I7" s="11"/>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row>
    <row r="8" spans="1:41" x14ac:dyDescent="0.25">
      <c r="A8" s="320" t="str">
        <f>'1. паспорт местоположение'!A9:C9</f>
        <v>Акционерное общество "НГТ-Энергия"</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row>
    <row r="9" spans="1:41" ht="18.75" customHeight="1" x14ac:dyDescent="0.25">
      <c r="A9" s="316" t="s">
        <v>8</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c r="AL9" s="316"/>
      <c r="AM9" s="316"/>
      <c r="AN9" s="316"/>
      <c r="AO9" s="316"/>
    </row>
    <row r="10" spans="1:41" ht="18.75" x14ac:dyDescent="0.25">
      <c r="A10" s="11"/>
      <c r="B10" s="11"/>
      <c r="C10" s="11"/>
      <c r="D10" s="11"/>
      <c r="E10" s="11"/>
      <c r="F10" s="11"/>
      <c r="G10" s="11"/>
      <c r="H10" s="11"/>
      <c r="I10" s="11"/>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row>
    <row r="11" spans="1:41" x14ac:dyDescent="0.25">
      <c r="A11" s="320" t="str">
        <f>'1. паспорт местоположение'!A12:C12</f>
        <v>J_3</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row>
    <row r="12" spans="1:41" x14ac:dyDescent="0.25">
      <c r="A12" s="316" t="s">
        <v>7</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row>
    <row r="13" spans="1:41" ht="16.5" customHeight="1" x14ac:dyDescent="0.3">
      <c r="A13" s="9"/>
      <c r="B13" s="9"/>
      <c r="C13" s="9"/>
      <c r="D13" s="9"/>
      <c r="E13" s="9"/>
      <c r="F13" s="9"/>
      <c r="G13" s="9"/>
      <c r="H13" s="9"/>
      <c r="I13" s="9"/>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row>
    <row r="14" spans="1:41" x14ac:dyDescent="0.25">
      <c r="A14" s="320" t="str">
        <f>'1. паспорт местоположение'!A15:C15</f>
        <v>Приобретение мобильной ДЭС мощностью 200 кВт, Горячеключевской район, пос. Транспортный</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row>
    <row r="15" spans="1:41" ht="15.75" customHeight="1" x14ac:dyDescent="0.25">
      <c r="A15" s="316" t="s">
        <v>6</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row>
    <row r="16" spans="1:41"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row>
    <row r="17" spans="1:44" x14ac:dyDescent="0.25">
      <c r="A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row>
    <row r="18" spans="1:44" x14ac:dyDescent="0.25">
      <c r="A18" s="386" t="s">
        <v>426</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row>
    <row r="19" spans="1:44" x14ac:dyDescent="0.25">
      <c r="A19" s="59"/>
      <c r="B19" s="59"/>
      <c r="C19" s="59"/>
      <c r="D19" s="59"/>
      <c r="E19" s="59"/>
      <c r="F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row>
    <row r="20" spans="1:44" ht="33" customHeight="1" x14ac:dyDescent="0.25">
      <c r="A20" s="383" t="s">
        <v>173</v>
      </c>
      <c r="B20" s="383" t="s">
        <v>172</v>
      </c>
      <c r="C20" s="374" t="s">
        <v>171</v>
      </c>
      <c r="D20" s="374"/>
      <c r="E20" s="385" t="s">
        <v>170</v>
      </c>
      <c r="F20" s="385"/>
      <c r="G20" s="383" t="str">
        <f>'[28]6.2. Паспорт фин осв ввод'!$G$20:$G$22</f>
        <v>План (факт) года 2019</v>
      </c>
      <c r="H20" s="380" t="s">
        <v>453</v>
      </c>
      <c r="I20" s="381"/>
      <c r="J20" s="381"/>
      <c r="K20" s="381"/>
      <c r="L20" s="380" t="s">
        <v>454</v>
      </c>
      <c r="M20" s="381"/>
      <c r="N20" s="381"/>
      <c r="O20" s="381"/>
      <c r="P20" s="380" t="s">
        <v>455</v>
      </c>
      <c r="Q20" s="381"/>
      <c r="R20" s="381"/>
      <c r="S20" s="381"/>
      <c r="T20" s="380" t="s">
        <v>456</v>
      </c>
      <c r="U20" s="381"/>
      <c r="V20" s="381"/>
      <c r="W20" s="381"/>
      <c r="X20" s="380" t="s">
        <v>457</v>
      </c>
      <c r="Y20" s="381"/>
      <c r="Z20" s="381"/>
      <c r="AA20" s="381"/>
      <c r="AB20" s="380" t="s">
        <v>458</v>
      </c>
      <c r="AC20" s="381"/>
      <c r="AD20" s="381"/>
      <c r="AE20" s="381"/>
      <c r="AF20" s="380" t="s">
        <v>457</v>
      </c>
      <c r="AG20" s="381"/>
      <c r="AH20" s="381"/>
      <c r="AI20" s="381"/>
      <c r="AJ20" s="380" t="s">
        <v>458</v>
      </c>
      <c r="AK20" s="381"/>
      <c r="AL20" s="381"/>
      <c r="AM20" s="381"/>
      <c r="AN20" s="387" t="s">
        <v>169</v>
      </c>
      <c r="AO20" s="388"/>
      <c r="AP20" s="81"/>
      <c r="AQ20" s="81"/>
      <c r="AR20" s="81"/>
    </row>
    <row r="21" spans="1:44" ht="99.75" customHeight="1" x14ac:dyDescent="0.25">
      <c r="A21" s="384"/>
      <c r="B21" s="384"/>
      <c r="C21" s="374"/>
      <c r="D21" s="374"/>
      <c r="E21" s="385"/>
      <c r="F21" s="385"/>
      <c r="G21" s="384"/>
      <c r="H21" s="374" t="s">
        <v>2</v>
      </c>
      <c r="I21" s="374"/>
      <c r="J21" s="374" t="s">
        <v>168</v>
      </c>
      <c r="K21" s="374"/>
      <c r="L21" s="374" t="s">
        <v>2</v>
      </c>
      <c r="M21" s="374"/>
      <c r="N21" s="374" t="str">
        <f>D22</f>
        <v>Факт</v>
      </c>
      <c r="O21" s="374"/>
      <c r="P21" s="374" t="s">
        <v>2</v>
      </c>
      <c r="Q21" s="374"/>
      <c r="R21" s="374" t="str">
        <f>D22</f>
        <v>Факт</v>
      </c>
      <c r="S21" s="374"/>
      <c r="T21" s="374" t="s">
        <v>2</v>
      </c>
      <c r="U21" s="374"/>
      <c r="V21" s="374" t="str">
        <f>D22</f>
        <v>Факт</v>
      </c>
      <c r="W21" s="374"/>
      <c r="X21" s="374" t="s">
        <v>2</v>
      </c>
      <c r="Y21" s="374"/>
      <c r="Z21" s="374" t="str">
        <f>D22</f>
        <v>Факт</v>
      </c>
      <c r="AA21" s="374"/>
      <c r="AB21" s="374" t="s">
        <v>2</v>
      </c>
      <c r="AC21" s="374"/>
      <c r="AD21" s="374" t="str">
        <f>D22</f>
        <v>Факт</v>
      </c>
      <c r="AE21" s="374"/>
      <c r="AF21" s="374" t="s">
        <v>2</v>
      </c>
      <c r="AG21" s="374"/>
      <c r="AH21" s="374" t="s">
        <v>168</v>
      </c>
      <c r="AI21" s="374"/>
      <c r="AJ21" s="374" t="s">
        <v>2</v>
      </c>
      <c r="AK21" s="374"/>
      <c r="AL21" s="374" t="s">
        <v>168</v>
      </c>
      <c r="AM21" s="374"/>
      <c r="AN21" s="389"/>
      <c r="AO21" s="390"/>
    </row>
    <row r="22" spans="1:44" ht="89.25" customHeight="1" x14ac:dyDescent="0.25">
      <c r="A22" s="371"/>
      <c r="B22" s="371"/>
      <c r="C22" s="78" t="s">
        <v>2</v>
      </c>
      <c r="D22" s="78" t="s">
        <v>11</v>
      </c>
      <c r="E22" s="80" t="str">
        <f>'[28]6.2. Паспорт фин осв ввод'!$F$22</f>
        <v>по состоянию на 01.01.2019 года</v>
      </c>
      <c r="F22" s="80" t="s">
        <v>522</v>
      </c>
      <c r="G22" s="371"/>
      <c r="H22" s="79" t="s">
        <v>411</v>
      </c>
      <c r="I22" s="79" t="s">
        <v>412</v>
      </c>
      <c r="J22" s="79" t="s">
        <v>411</v>
      </c>
      <c r="K22" s="79" t="s">
        <v>412</v>
      </c>
      <c r="L22" s="79" t="s">
        <v>411</v>
      </c>
      <c r="M22" s="79" t="s">
        <v>412</v>
      </c>
      <c r="N22" s="79" t="s">
        <v>411</v>
      </c>
      <c r="O22" s="79" t="s">
        <v>412</v>
      </c>
      <c r="P22" s="79" t="s">
        <v>411</v>
      </c>
      <c r="Q22" s="79" t="s">
        <v>412</v>
      </c>
      <c r="R22" s="79" t="s">
        <v>411</v>
      </c>
      <c r="S22" s="79" t="s">
        <v>412</v>
      </c>
      <c r="T22" s="79" t="s">
        <v>411</v>
      </c>
      <c r="U22" s="79" t="s">
        <v>412</v>
      </c>
      <c r="V22" s="79" t="s">
        <v>411</v>
      </c>
      <c r="W22" s="79" t="s">
        <v>412</v>
      </c>
      <c r="X22" s="79" t="s">
        <v>411</v>
      </c>
      <c r="Y22" s="79" t="s">
        <v>412</v>
      </c>
      <c r="Z22" s="79" t="s">
        <v>411</v>
      </c>
      <c r="AA22" s="79" t="s">
        <v>412</v>
      </c>
      <c r="AB22" s="79" t="s">
        <v>411</v>
      </c>
      <c r="AC22" s="79" t="s">
        <v>412</v>
      </c>
      <c r="AD22" s="79" t="s">
        <v>411</v>
      </c>
      <c r="AE22" s="79" t="s">
        <v>412</v>
      </c>
      <c r="AF22" s="79" t="s">
        <v>411</v>
      </c>
      <c r="AG22" s="79" t="s">
        <v>412</v>
      </c>
      <c r="AH22" s="79" t="s">
        <v>411</v>
      </c>
      <c r="AI22" s="79" t="s">
        <v>412</v>
      </c>
      <c r="AJ22" s="79" t="s">
        <v>411</v>
      </c>
      <c r="AK22" s="79" t="s">
        <v>412</v>
      </c>
      <c r="AL22" s="79" t="s">
        <v>411</v>
      </c>
      <c r="AM22" s="79" t="s">
        <v>412</v>
      </c>
      <c r="AN22" s="78" t="s">
        <v>167</v>
      </c>
      <c r="AO22" s="78" t="str">
        <f>D22</f>
        <v>Факт</v>
      </c>
    </row>
    <row r="23" spans="1:44" ht="19.5" customHeight="1" x14ac:dyDescent="0.25">
      <c r="A23" s="70">
        <v>1</v>
      </c>
      <c r="B23" s="70">
        <v>2</v>
      </c>
      <c r="C23" s="70">
        <v>3</v>
      </c>
      <c r="D23" s="70">
        <v>4</v>
      </c>
      <c r="E23" s="70">
        <v>5</v>
      </c>
      <c r="F23" s="70">
        <v>6</v>
      </c>
      <c r="G23" s="148">
        <v>7</v>
      </c>
      <c r="H23" s="148">
        <v>8</v>
      </c>
      <c r="I23" s="148">
        <v>9</v>
      </c>
      <c r="J23" s="148">
        <v>10</v>
      </c>
      <c r="K23" s="148">
        <v>11</v>
      </c>
      <c r="L23" s="148">
        <v>12</v>
      </c>
      <c r="M23" s="148">
        <v>13</v>
      </c>
      <c r="N23" s="148">
        <v>14</v>
      </c>
      <c r="O23" s="148">
        <v>15</v>
      </c>
      <c r="P23" s="160">
        <v>16</v>
      </c>
      <c r="Q23" s="160">
        <v>17</v>
      </c>
      <c r="R23" s="160">
        <v>18</v>
      </c>
      <c r="S23" s="160">
        <v>19</v>
      </c>
      <c r="T23" s="160">
        <v>20</v>
      </c>
      <c r="U23" s="160">
        <v>21</v>
      </c>
      <c r="V23" s="160">
        <v>22</v>
      </c>
      <c r="W23" s="160">
        <v>23</v>
      </c>
      <c r="X23" s="160">
        <v>24</v>
      </c>
      <c r="Y23" s="160">
        <v>25</v>
      </c>
      <c r="Z23" s="160">
        <v>26</v>
      </c>
      <c r="AA23" s="160">
        <v>27</v>
      </c>
      <c r="AB23" s="160">
        <v>28</v>
      </c>
      <c r="AC23" s="160">
        <v>29</v>
      </c>
      <c r="AD23" s="160">
        <v>30</v>
      </c>
      <c r="AE23" s="160">
        <v>31</v>
      </c>
      <c r="AF23" s="160">
        <v>32</v>
      </c>
      <c r="AG23" s="160">
        <v>33</v>
      </c>
      <c r="AH23" s="160">
        <v>34</v>
      </c>
      <c r="AI23" s="160">
        <v>35</v>
      </c>
      <c r="AJ23" s="160">
        <v>36</v>
      </c>
      <c r="AK23" s="160">
        <v>37</v>
      </c>
      <c r="AL23" s="160">
        <v>38</v>
      </c>
      <c r="AM23" s="160">
        <v>39</v>
      </c>
      <c r="AN23" s="160">
        <v>40</v>
      </c>
      <c r="AO23" s="160">
        <v>41</v>
      </c>
    </row>
    <row r="24" spans="1:44" ht="47.25" customHeight="1" x14ac:dyDescent="0.25">
      <c r="A24" s="75">
        <v>1</v>
      </c>
      <c r="B24" s="74" t="s">
        <v>166</v>
      </c>
      <c r="C24" s="191">
        <v>2.64</v>
      </c>
      <c r="D24" s="170">
        <v>0</v>
      </c>
      <c r="E24" s="171">
        <v>0</v>
      </c>
      <c r="F24" s="171">
        <f>C24</f>
        <v>2.64</v>
      </c>
      <c r="G24" s="77" t="s">
        <v>314</v>
      </c>
      <c r="H24" s="77" t="s">
        <v>314</v>
      </c>
      <c r="I24" s="77" t="s">
        <v>314</v>
      </c>
      <c r="J24" s="77" t="s">
        <v>314</v>
      </c>
      <c r="K24" s="77" t="s">
        <v>314</v>
      </c>
      <c r="L24" s="77">
        <f>C24</f>
        <v>2.64</v>
      </c>
      <c r="M24" s="77">
        <v>4</v>
      </c>
      <c r="N24" s="77">
        <v>0</v>
      </c>
      <c r="O24" s="77">
        <v>0</v>
      </c>
      <c r="P24" s="77">
        <v>0</v>
      </c>
      <c r="Q24" s="77" t="s">
        <v>314</v>
      </c>
      <c r="R24" s="77" t="s">
        <v>314</v>
      </c>
      <c r="S24" s="77" t="s">
        <v>314</v>
      </c>
      <c r="T24" s="77">
        <v>0</v>
      </c>
      <c r="U24" s="77" t="s">
        <v>314</v>
      </c>
      <c r="V24" s="77" t="s">
        <v>314</v>
      </c>
      <c r="W24" s="77" t="s">
        <v>314</v>
      </c>
      <c r="X24" s="77">
        <v>0</v>
      </c>
      <c r="Y24" s="77" t="s">
        <v>314</v>
      </c>
      <c r="Z24" s="77" t="s">
        <v>314</v>
      </c>
      <c r="AA24" s="77" t="s">
        <v>314</v>
      </c>
      <c r="AB24" s="77">
        <v>0</v>
      </c>
      <c r="AC24" s="77" t="s">
        <v>314</v>
      </c>
      <c r="AD24" s="77" t="s">
        <v>314</v>
      </c>
      <c r="AE24" s="77" t="s">
        <v>314</v>
      </c>
      <c r="AF24" s="77" t="s">
        <v>314</v>
      </c>
      <c r="AG24" s="77" t="s">
        <v>314</v>
      </c>
      <c r="AH24" s="77" t="s">
        <v>314</v>
      </c>
      <c r="AI24" s="77" t="s">
        <v>314</v>
      </c>
      <c r="AJ24" s="77" t="s">
        <v>314</v>
      </c>
      <c r="AK24" s="77" t="s">
        <v>314</v>
      </c>
      <c r="AL24" s="77" t="s">
        <v>314</v>
      </c>
      <c r="AM24" s="77" t="s">
        <v>314</v>
      </c>
      <c r="AN24" s="77">
        <f>L24</f>
        <v>2.64</v>
      </c>
      <c r="AO24" s="77">
        <f>N24</f>
        <v>0</v>
      </c>
    </row>
    <row r="25" spans="1:44" ht="24" customHeight="1" x14ac:dyDescent="0.25">
      <c r="A25" s="72" t="s">
        <v>165</v>
      </c>
      <c r="B25" s="47" t="s">
        <v>164</v>
      </c>
      <c r="C25" s="170">
        <v>0</v>
      </c>
      <c r="D25" s="170">
        <v>0</v>
      </c>
      <c r="E25" s="171">
        <v>0</v>
      </c>
      <c r="F25" s="171">
        <f t="shared" ref="F25:F64" si="0">C25</f>
        <v>0</v>
      </c>
      <c r="G25" s="77" t="s">
        <v>314</v>
      </c>
      <c r="H25" s="77" t="s">
        <v>314</v>
      </c>
      <c r="I25" s="77" t="s">
        <v>314</v>
      </c>
      <c r="J25" s="77" t="s">
        <v>314</v>
      </c>
      <c r="K25" s="77" t="s">
        <v>314</v>
      </c>
      <c r="L25" s="77">
        <v>0</v>
      </c>
      <c r="M25" s="77" t="s">
        <v>314</v>
      </c>
      <c r="N25" s="77">
        <v>0</v>
      </c>
      <c r="O25" s="77" t="s">
        <v>314</v>
      </c>
      <c r="P25" s="77">
        <v>0</v>
      </c>
      <c r="Q25" s="77" t="s">
        <v>314</v>
      </c>
      <c r="R25" s="77" t="s">
        <v>314</v>
      </c>
      <c r="S25" s="77" t="s">
        <v>314</v>
      </c>
      <c r="T25" s="77">
        <v>0</v>
      </c>
      <c r="U25" s="77"/>
      <c r="V25" s="77" t="s">
        <v>314</v>
      </c>
      <c r="W25" s="77" t="s">
        <v>314</v>
      </c>
      <c r="X25" s="77">
        <v>0</v>
      </c>
      <c r="Y25" s="77" t="s">
        <v>314</v>
      </c>
      <c r="Z25" s="77" t="s">
        <v>314</v>
      </c>
      <c r="AA25" s="77" t="s">
        <v>314</v>
      </c>
      <c r="AB25" s="77">
        <v>0</v>
      </c>
      <c r="AC25" s="77" t="s">
        <v>314</v>
      </c>
      <c r="AD25" s="77" t="s">
        <v>314</v>
      </c>
      <c r="AE25" s="77" t="s">
        <v>314</v>
      </c>
      <c r="AF25" s="77" t="s">
        <v>314</v>
      </c>
      <c r="AG25" s="77" t="s">
        <v>314</v>
      </c>
      <c r="AH25" s="77" t="s">
        <v>314</v>
      </c>
      <c r="AI25" s="77" t="s">
        <v>314</v>
      </c>
      <c r="AJ25" s="77" t="s">
        <v>314</v>
      </c>
      <c r="AK25" s="77" t="s">
        <v>314</v>
      </c>
      <c r="AL25" s="77" t="s">
        <v>314</v>
      </c>
      <c r="AM25" s="77" t="s">
        <v>314</v>
      </c>
      <c r="AN25" s="77">
        <f t="shared" ref="AN25:AN64" si="1">L25</f>
        <v>0</v>
      </c>
      <c r="AO25" s="77">
        <v>0</v>
      </c>
    </row>
    <row r="26" spans="1:44" x14ac:dyDescent="0.25">
      <c r="A26" s="72" t="s">
        <v>163</v>
      </c>
      <c r="B26" s="47" t="s">
        <v>162</v>
      </c>
      <c r="C26" s="172">
        <v>0</v>
      </c>
      <c r="D26" s="170">
        <v>0</v>
      </c>
      <c r="E26" s="171">
        <v>0</v>
      </c>
      <c r="F26" s="171">
        <f t="shared" si="0"/>
        <v>0</v>
      </c>
      <c r="G26" s="77" t="s">
        <v>314</v>
      </c>
      <c r="H26" s="77" t="s">
        <v>314</v>
      </c>
      <c r="I26" s="77" t="s">
        <v>314</v>
      </c>
      <c r="J26" s="77" t="s">
        <v>314</v>
      </c>
      <c r="K26" s="77" t="s">
        <v>314</v>
      </c>
      <c r="L26" s="77">
        <v>0</v>
      </c>
      <c r="M26" s="77" t="s">
        <v>314</v>
      </c>
      <c r="N26" s="77">
        <v>0</v>
      </c>
      <c r="O26" s="77" t="s">
        <v>314</v>
      </c>
      <c r="P26" s="77">
        <v>0</v>
      </c>
      <c r="Q26" s="77" t="s">
        <v>314</v>
      </c>
      <c r="R26" s="77" t="s">
        <v>314</v>
      </c>
      <c r="S26" s="77" t="s">
        <v>314</v>
      </c>
      <c r="T26" s="77">
        <v>0</v>
      </c>
      <c r="U26" s="77"/>
      <c r="V26" s="77" t="s">
        <v>314</v>
      </c>
      <c r="W26" s="77" t="s">
        <v>314</v>
      </c>
      <c r="X26" s="77">
        <v>0</v>
      </c>
      <c r="Y26" s="77" t="s">
        <v>314</v>
      </c>
      <c r="Z26" s="77" t="s">
        <v>314</v>
      </c>
      <c r="AA26" s="77" t="s">
        <v>314</v>
      </c>
      <c r="AB26" s="77">
        <v>0</v>
      </c>
      <c r="AC26" s="77" t="s">
        <v>314</v>
      </c>
      <c r="AD26" s="77" t="s">
        <v>314</v>
      </c>
      <c r="AE26" s="77" t="s">
        <v>314</v>
      </c>
      <c r="AF26" s="77" t="s">
        <v>314</v>
      </c>
      <c r="AG26" s="77" t="s">
        <v>314</v>
      </c>
      <c r="AH26" s="77" t="s">
        <v>314</v>
      </c>
      <c r="AI26" s="77" t="s">
        <v>314</v>
      </c>
      <c r="AJ26" s="77" t="s">
        <v>314</v>
      </c>
      <c r="AK26" s="77" t="s">
        <v>314</v>
      </c>
      <c r="AL26" s="77" t="s">
        <v>314</v>
      </c>
      <c r="AM26" s="77" t="s">
        <v>314</v>
      </c>
      <c r="AN26" s="77">
        <f t="shared" si="1"/>
        <v>0</v>
      </c>
      <c r="AO26" s="77">
        <v>0</v>
      </c>
    </row>
    <row r="27" spans="1:44" ht="31.5" x14ac:dyDescent="0.25">
      <c r="A27" s="72" t="s">
        <v>161</v>
      </c>
      <c r="B27" s="47" t="s">
        <v>367</v>
      </c>
      <c r="C27" s="192">
        <f>C24</f>
        <v>2.64</v>
      </c>
      <c r="D27" s="170">
        <f>D24</f>
        <v>0</v>
      </c>
      <c r="E27" s="171">
        <v>0</v>
      </c>
      <c r="F27" s="171">
        <f t="shared" si="0"/>
        <v>2.64</v>
      </c>
      <c r="G27" s="77" t="s">
        <v>314</v>
      </c>
      <c r="H27" s="77" t="s">
        <v>314</v>
      </c>
      <c r="I27" s="77" t="s">
        <v>314</v>
      </c>
      <c r="J27" s="77" t="s">
        <v>314</v>
      </c>
      <c r="K27" s="77" t="s">
        <v>314</v>
      </c>
      <c r="L27" s="77">
        <f>C27</f>
        <v>2.64</v>
      </c>
      <c r="M27" s="77">
        <v>4</v>
      </c>
      <c r="N27" s="77">
        <v>0</v>
      </c>
      <c r="O27" s="77">
        <v>0</v>
      </c>
      <c r="P27" s="77">
        <v>0</v>
      </c>
      <c r="Q27" s="77" t="s">
        <v>314</v>
      </c>
      <c r="R27" s="77" t="s">
        <v>314</v>
      </c>
      <c r="S27" s="77" t="s">
        <v>314</v>
      </c>
      <c r="T27" s="77">
        <v>0</v>
      </c>
      <c r="U27" s="77" t="s">
        <v>314</v>
      </c>
      <c r="V27" s="77" t="s">
        <v>314</v>
      </c>
      <c r="W27" s="77" t="s">
        <v>314</v>
      </c>
      <c r="X27" s="77">
        <v>0</v>
      </c>
      <c r="Y27" s="77" t="s">
        <v>314</v>
      </c>
      <c r="Z27" s="77" t="s">
        <v>314</v>
      </c>
      <c r="AA27" s="77" t="s">
        <v>314</v>
      </c>
      <c r="AB27" s="77">
        <v>0</v>
      </c>
      <c r="AC27" s="77" t="s">
        <v>314</v>
      </c>
      <c r="AD27" s="77" t="s">
        <v>314</v>
      </c>
      <c r="AE27" s="77" t="s">
        <v>314</v>
      </c>
      <c r="AF27" s="77" t="s">
        <v>314</v>
      </c>
      <c r="AG27" s="77" t="s">
        <v>314</v>
      </c>
      <c r="AH27" s="77" t="s">
        <v>314</v>
      </c>
      <c r="AI27" s="77" t="s">
        <v>314</v>
      </c>
      <c r="AJ27" s="77" t="s">
        <v>314</v>
      </c>
      <c r="AK27" s="77" t="s">
        <v>314</v>
      </c>
      <c r="AL27" s="77" t="s">
        <v>314</v>
      </c>
      <c r="AM27" s="77" t="s">
        <v>314</v>
      </c>
      <c r="AN27" s="77">
        <f t="shared" si="1"/>
        <v>2.64</v>
      </c>
      <c r="AO27" s="77">
        <f>N27</f>
        <v>0</v>
      </c>
    </row>
    <row r="28" spans="1:44" x14ac:dyDescent="0.25">
      <c r="A28" s="72" t="s">
        <v>160</v>
      </c>
      <c r="B28" s="47" t="s">
        <v>159</v>
      </c>
      <c r="C28" s="172">
        <v>0</v>
      </c>
      <c r="D28" s="170">
        <v>0</v>
      </c>
      <c r="E28" s="171">
        <v>0</v>
      </c>
      <c r="F28" s="171">
        <f t="shared" si="0"/>
        <v>0</v>
      </c>
      <c r="G28" s="77" t="s">
        <v>314</v>
      </c>
      <c r="H28" s="77" t="s">
        <v>314</v>
      </c>
      <c r="I28" s="77" t="s">
        <v>314</v>
      </c>
      <c r="J28" s="77" t="s">
        <v>314</v>
      </c>
      <c r="K28" s="77" t="s">
        <v>314</v>
      </c>
      <c r="L28" s="77">
        <v>0</v>
      </c>
      <c r="M28" s="77" t="s">
        <v>314</v>
      </c>
      <c r="N28" s="77">
        <v>0</v>
      </c>
      <c r="O28" s="77" t="s">
        <v>314</v>
      </c>
      <c r="P28" s="77">
        <v>0</v>
      </c>
      <c r="Q28" s="77" t="s">
        <v>314</v>
      </c>
      <c r="R28" s="77" t="s">
        <v>314</v>
      </c>
      <c r="S28" s="77" t="s">
        <v>314</v>
      </c>
      <c r="T28" s="77">
        <v>0</v>
      </c>
      <c r="U28" s="77"/>
      <c r="V28" s="77" t="s">
        <v>314</v>
      </c>
      <c r="W28" s="77" t="s">
        <v>314</v>
      </c>
      <c r="X28" s="77">
        <v>0</v>
      </c>
      <c r="Y28" s="77" t="s">
        <v>314</v>
      </c>
      <c r="Z28" s="77" t="s">
        <v>314</v>
      </c>
      <c r="AA28" s="77" t="s">
        <v>314</v>
      </c>
      <c r="AB28" s="77">
        <v>0</v>
      </c>
      <c r="AC28" s="77" t="s">
        <v>314</v>
      </c>
      <c r="AD28" s="77" t="s">
        <v>314</v>
      </c>
      <c r="AE28" s="77" t="s">
        <v>314</v>
      </c>
      <c r="AF28" s="77" t="s">
        <v>314</v>
      </c>
      <c r="AG28" s="77" t="s">
        <v>314</v>
      </c>
      <c r="AH28" s="77" t="s">
        <v>314</v>
      </c>
      <c r="AI28" s="77" t="s">
        <v>314</v>
      </c>
      <c r="AJ28" s="77" t="s">
        <v>314</v>
      </c>
      <c r="AK28" s="77" t="s">
        <v>314</v>
      </c>
      <c r="AL28" s="77" t="s">
        <v>314</v>
      </c>
      <c r="AM28" s="77" t="s">
        <v>314</v>
      </c>
      <c r="AN28" s="77">
        <f t="shared" si="1"/>
        <v>0</v>
      </c>
      <c r="AO28" s="77">
        <v>0</v>
      </c>
    </row>
    <row r="29" spans="1:44" x14ac:dyDescent="0.25">
      <c r="A29" s="72" t="s">
        <v>158</v>
      </c>
      <c r="B29" s="76" t="s">
        <v>157</v>
      </c>
      <c r="C29" s="172">
        <v>0</v>
      </c>
      <c r="D29" s="170">
        <v>0</v>
      </c>
      <c r="E29" s="171">
        <v>0</v>
      </c>
      <c r="F29" s="171">
        <f t="shared" si="0"/>
        <v>0</v>
      </c>
      <c r="G29" s="77" t="s">
        <v>314</v>
      </c>
      <c r="H29" s="77" t="s">
        <v>314</v>
      </c>
      <c r="I29" s="77" t="s">
        <v>314</v>
      </c>
      <c r="J29" s="77" t="s">
        <v>314</v>
      </c>
      <c r="K29" s="77" t="s">
        <v>314</v>
      </c>
      <c r="L29" s="77">
        <v>0</v>
      </c>
      <c r="M29" s="77" t="s">
        <v>314</v>
      </c>
      <c r="N29" s="77">
        <v>0</v>
      </c>
      <c r="O29" s="77" t="s">
        <v>314</v>
      </c>
      <c r="P29" s="77">
        <v>0</v>
      </c>
      <c r="Q29" s="77" t="s">
        <v>314</v>
      </c>
      <c r="R29" s="77" t="s">
        <v>314</v>
      </c>
      <c r="S29" s="77" t="s">
        <v>314</v>
      </c>
      <c r="T29" s="77">
        <v>0</v>
      </c>
      <c r="U29" s="77"/>
      <c r="V29" s="77" t="s">
        <v>314</v>
      </c>
      <c r="W29" s="77" t="s">
        <v>314</v>
      </c>
      <c r="X29" s="77">
        <v>0</v>
      </c>
      <c r="Y29" s="77" t="s">
        <v>314</v>
      </c>
      <c r="Z29" s="77" t="s">
        <v>314</v>
      </c>
      <c r="AA29" s="77" t="s">
        <v>314</v>
      </c>
      <c r="AB29" s="77">
        <v>0</v>
      </c>
      <c r="AC29" s="77" t="s">
        <v>314</v>
      </c>
      <c r="AD29" s="77" t="s">
        <v>314</v>
      </c>
      <c r="AE29" s="77" t="s">
        <v>314</v>
      </c>
      <c r="AF29" s="77" t="s">
        <v>314</v>
      </c>
      <c r="AG29" s="77" t="s">
        <v>314</v>
      </c>
      <c r="AH29" s="77" t="s">
        <v>314</v>
      </c>
      <c r="AI29" s="77" t="s">
        <v>314</v>
      </c>
      <c r="AJ29" s="77" t="s">
        <v>314</v>
      </c>
      <c r="AK29" s="77" t="s">
        <v>314</v>
      </c>
      <c r="AL29" s="77" t="s">
        <v>314</v>
      </c>
      <c r="AM29" s="77" t="s">
        <v>314</v>
      </c>
      <c r="AN29" s="77">
        <f t="shared" si="1"/>
        <v>0</v>
      </c>
      <c r="AO29" s="77">
        <v>0</v>
      </c>
    </row>
    <row r="30" spans="1:44" ht="47.25" x14ac:dyDescent="0.25">
      <c r="A30" s="75" t="s">
        <v>63</v>
      </c>
      <c r="B30" s="74" t="s">
        <v>156</v>
      </c>
      <c r="C30" s="170">
        <f>C24/1.2</f>
        <v>2.2000000000000002</v>
      </c>
      <c r="D30" s="170">
        <v>0</v>
      </c>
      <c r="E30" s="171">
        <v>0</v>
      </c>
      <c r="F30" s="171">
        <f t="shared" si="0"/>
        <v>2.2000000000000002</v>
      </c>
      <c r="G30" s="77" t="s">
        <v>314</v>
      </c>
      <c r="H30" s="77" t="s">
        <v>314</v>
      </c>
      <c r="I30" s="77" t="s">
        <v>314</v>
      </c>
      <c r="J30" s="77" t="s">
        <v>314</v>
      </c>
      <c r="K30" s="77" t="s">
        <v>314</v>
      </c>
      <c r="L30" s="77">
        <f>C30</f>
        <v>2.2000000000000002</v>
      </c>
      <c r="M30" s="77">
        <v>4</v>
      </c>
      <c r="N30" s="77">
        <v>0</v>
      </c>
      <c r="O30" s="77">
        <v>0</v>
      </c>
      <c r="P30" s="77">
        <v>0</v>
      </c>
      <c r="Q30" s="77" t="s">
        <v>314</v>
      </c>
      <c r="R30" s="77" t="s">
        <v>314</v>
      </c>
      <c r="S30" s="77" t="s">
        <v>314</v>
      </c>
      <c r="T30" s="77">
        <v>0</v>
      </c>
      <c r="U30" s="77" t="s">
        <v>314</v>
      </c>
      <c r="V30" s="77" t="s">
        <v>314</v>
      </c>
      <c r="W30" s="77" t="s">
        <v>314</v>
      </c>
      <c r="X30" s="77">
        <v>0</v>
      </c>
      <c r="Y30" s="77" t="s">
        <v>314</v>
      </c>
      <c r="Z30" s="77" t="s">
        <v>314</v>
      </c>
      <c r="AA30" s="77" t="s">
        <v>314</v>
      </c>
      <c r="AB30" s="77">
        <v>0</v>
      </c>
      <c r="AC30" s="77" t="s">
        <v>314</v>
      </c>
      <c r="AD30" s="77" t="s">
        <v>314</v>
      </c>
      <c r="AE30" s="77" t="s">
        <v>314</v>
      </c>
      <c r="AF30" s="77" t="s">
        <v>314</v>
      </c>
      <c r="AG30" s="77" t="s">
        <v>314</v>
      </c>
      <c r="AH30" s="77" t="s">
        <v>314</v>
      </c>
      <c r="AI30" s="77" t="s">
        <v>314</v>
      </c>
      <c r="AJ30" s="77" t="s">
        <v>314</v>
      </c>
      <c r="AK30" s="77" t="s">
        <v>314</v>
      </c>
      <c r="AL30" s="77" t="s">
        <v>314</v>
      </c>
      <c r="AM30" s="77" t="s">
        <v>314</v>
      </c>
      <c r="AN30" s="77">
        <f t="shared" si="1"/>
        <v>2.2000000000000002</v>
      </c>
      <c r="AO30" s="77">
        <f>N30</f>
        <v>0</v>
      </c>
    </row>
    <row r="31" spans="1:44" x14ac:dyDescent="0.25">
      <c r="A31" s="75" t="s">
        <v>155</v>
      </c>
      <c r="B31" s="47" t="s">
        <v>154</v>
      </c>
      <c r="C31" s="174">
        <v>0</v>
      </c>
      <c r="D31" s="170">
        <v>0</v>
      </c>
      <c r="E31" s="171">
        <v>0</v>
      </c>
      <c r="F31" s="171">
        <f t="shared" si="0"/>
        <v>0</v>
      </c>
      <c r="G31" s="77" t="s">
        <v>314</v>
      </c>
      <c r="H31" s="77" t="s">
        <v>314</v>
      </c>
      <c r="I31" s="77" t="s">
        <v>314</v>
      </c>
      <c r="J31" s="77" t="s">
        <v>314</v>
      </c>
      <c r="K31" s="77" t="s">
        <v>314</v>
      </c>
      <c r="L31" s="77">
        <v>0</v>
      </c>
      <c r="M31" s="77" t="s">
        <v>314</v>
      </c>
      <c r="N31" s="77">
        <v>0</v>
      </c>
      <c r="O31" s="77" t="s">
        <v>314</v>
      </c>
      <c r="P31" s="77">
        <v>0</v>
      </c>
      <c r="Q31" s="77" t="s">
        <v>314</v>
      </c>
      <c r="R31" s="77" t="s">
        <v>314</v>
      </c>
      <c r="S31" s="77" t="s">
        <v>314</v>
      </c>
      <c r="T31" s="77">
        <v>0</v>
      </c>
      <c r="U31" s="77" t="s">
        <v>314</v>
      </c>
      <c r="V31" s="77" t="s">
        <v>314</v>
      </c>
      <c r="W31" s="77" t="s">
        <v>314</v>
      </c>
      <c r="X31" s="77">
        <v>0</v>
      </c>
      <c r="Y31" s="77" t="s">
        <v>314</v>
      </c>
      <c r="Z31" s="77" t="s">
        <v>314</v>
      </c>
      <c r="AA31" s="77" t="s">
        <v>314</v>
      </c>
      <c r="AB31" s="77">
        <v>0</v>
      </c>
      <c r="AC31" s="77" t="s">
        <v>314</v>
      </c>
      <c r="AD31" s="77" t="s">
        <v>314</v>
      </c>
      <c r="AE31" s="77" t="s">
        <v>314</v>
      </c>
      <c r="AF31" s="77" t="s">
        <v>314</v>
      </c>
      <c r="AG31" s="77" t="s">
        <v>314</v>
      </c>
      <c r="AH31" s="77" t="s">
        <v>314</v>
      </c>
      <c r="AI31" s="77" t="s">
        <v>314</v>
      </c>
      <c r="AJ31" s="77" t="s">
        <v>314</v>
      </c>
      <c r="AK31" s="77" t="s">
        <v>314</v>
      </c>
      <c r="AL31" s="77" t="s">
        <v>314</v>
      </c>
      <c r="AM31" s="77" t="s">
        <v>314</v>
      </c>
      <c r="AN31" s="77">
        <f t="shared" si="1"/>
        <v>0</v>
      </c>
      <c r="AO31" s="77">
        <v>0</v>
      </c>
    </row>
    <row r="32" spans="1:44" ht="31.5" x14ac:dyDescent="0.25">
      <c r="A32" s="75" t="s">
        <v>153</v>
      </c>
      <c r="B32" s="47" t="s">
        <v>152</v>
      </c>
      <c r="C32" s="174">
        <v>0</v>
      </c>
      <c r="D32" s="170">
        <v>0</v>
      </c>
      <c r="E32" s="171">
        <v>0</v>
      </c>
      <c r="F32" s="171">
        <f t="shared" si="0"/>
        <v>0</v>
      </c>
      <c r="G32" s="77" t="s">
        <v>314</v>
      </c>
      <c r="H32" s="77" t="s">
        <v>314</v>
      </c>
      <c r="I32" s="77" t="s">
        <v>314</v>
      </c>
      <c r="J32" s="77" t="s">
        <v>314</v>
      </c>
      <c r="K32" s="77" t="s">
        <v>314</v>
      </c>
      <c r="L32" s="77">
        <v>0</v>
      </c>
      <c r="M32" s="77" t="s">
        <v>314</v>
      </c>
      <c r="N32" s="77">
        <v>0</v>
      </c>
      <c r="O32" s="77" t="s">
        <v>314</v>
      </c>
      <c r="P32" s="77">
        <v>0</v>
      </c>
      <c r="Q32" s="77" t="s">
        <v>314</v>
      </c>
      <c r="R32" s="77" t="s">
        <v>314</v>
      </c>
      <c r="S32" s="77" t="s">
        <v>314</v>
      </c>
      <c r="T32" s="77">
        <v>0</v>
      </c>
      <c r="U32" s="77" t="s">
        <v>314</v>
      </c>
      <c r="V32" s="77" t="s">
        <v>314</v>
      </c>
      <c r="W32" s="77" t="s">
        <v>314</v>
      </c>
      <c r="X32" s="77">
        <v>0</v>
      </c>
      <c r="Y32" s="77" t="s">
        <v>314</v>
      </c>
      <c r="Z32" s="77" t="s">
        <v>314</v>
      </c>
      <c r="AA32" s="77" t="s">
        <v>314</v>
      </c>
      <c r="AB32" s="77">
        <v>0</v>
      </c>
      <c r="AC32" s="77" t="s">
        <v>314</v>
      </c>
      <c r="AD32" s="77" t="s">
        <v>314</v>
      </c>
      <c r="AE32" s="77" t="s">
        <v>314</v>
      </c>
      <c r="AF32" s="77" t="s">
        <v>314</v>
      </c>
      <c r="AG32" s="77" t="s">
        <v>314</v>
      </c>
      <c r="AH32" s="77" t="s">
        <v>314</v>
      </c>
      <c r="AI32" s="77" t="s">
        <v>314</v>
      </c>
      <c r="AJ32" s="77" t="s">
        <v>314</v>
      </c>
      <c r="AK32" s="77" t="s">
        <v>314</v>
      </c>
      <c r="AL32" s="77" t="s">
        <v>314</v>
      </c>
      <c r="AM32" s="77" t="s">
        <v>314</v>
      </c>
      <c r="AN32" s="77">
        <f t="shared" si="1"/>
        <v>0</v>
      </c>
      <c r="AO32" s="77">
        <v>0</v>
      </c>
    </row>
    <row r="33" spans="1:41" x14ac:dyDescent="0.25">
      <c r="A33" s="75" t="s">
        <v>151</v>
      </c>
      <c r="B33" s="47" t="s">
        <v>150</v>
      </c>
      <c r="C33" s="174">
        <f>C30</f>
        <v>2.2000000000000002</v>
      </c>
      <c r="D33" s="170">
        <f>D30</f>
        <v>0</v>
      </c>
      <c r="E33" s="171">
        <v>0</v>
      </c>
      <c r="F33" s="171">
        <f t="shared" si="0"/>
        <v>2.2000000000000002</v>
      </c>
      <c r="G33" s="77" t="s">
        <v>314</v>
      </c>
      <c r="H33" s="77" t="s">
        <v>314</v>
      </c>
      <c r="I33" s="77" t="s">
        <v>314</v>
      </c>
      <c r="J33" s="77" t="s">
        <v>314</v>
      </c>
      <c r="K33" s="77" t="s">
        <v>314</v>
      </c>
      <c r="L33" s="77">
        <f>L30</f>
        <v>2.2000000000000002</v>
      </c>
      <c r="M33" s="77">
        <f>M30</f>
        <v>4</v>
      </c>
      <c r="N33" s="77">
        <v>0</v>
      </c>
      <c r="O33" s="77">
        <v>0</v>
      </c>
      <c r="P33" s="77">
        <v>0</v>
      </c>
      <c r="Q33" s="77" t="s">
        <v>314</v>
      </c>
      <c r="R33" s="77" t="s">
        <v>314</v>
      </c>
      <c r="S33" s="77" t="s">
        <v>314</v>
      </c>
      <c r="T33" s="77">
        <v>0</v>
      </c>
      <c r="U33" s="77" t="s">
        <v>314</v>
      </c>
      <c r="V33" s="77" t="s">
        <v>314</v>
      </c>
      <c r="W33" s="77" t="s">
        <v>314</v>
      </c>
      <c r="X33" s="77">
        <v>0</v>
      </c>
      <c r="Y33" s="77" t="s">
        <v>314</v>
      </c>
      <c r="Z33" s="77" t="s">
        <v>314</v>
      </c>
      <c r="AA33" s="77" t="s">
        <v>314</v>
      </c>
      <c r="AB33" s="77">
        <v>0</v>
      </c>
      <c r="AC33" s="77" t="s">
        <v>314</v>
      </c>
      <c r="AD33" s="77" t="s">
        <v>314</v>
      </c>
      <c r="AE33" s="77" t="s">
        <v>314</v>
      </c>
      <c r="AF33" s="77" t="s">
        <v>314</v>
      </c>
      <c r="AG33" s="77" t="s">
        <v>314</v>
      </c>
      <c r="AH33" s="77" t="s">
        <v>314</v>
      </c>
      <c r="AI33" s="77" t="s">
        <v>314</v>
      </c>
      <c r="AJ33" s="77" t="s">
        <v>314</v>
      </c>
      <c r="AK33" s="77" t="s">
        <v>314</v>
      </c>
      <c r="AL33" s="77" t="s">
        <v>314</v>
      </c>
      <c r="AM33" s="77" t="s">
        <v>314</v>
      </c>
      <c r="AN33" s="77">
        <f t="shared" si="1"/>
        <v>2.2000000000000002</v>
      </c>
      <c r="AO33" s="77">
        <f>N33</f>
        <v>0</v>
      </c>
    </row>
    <row r="34" spans="1:41" x14ac:dyDescent="0.25">
      <c r="A34" s="75" t="s">
        <v>149</v>
      </c>
      <c r="B34" s="47" t="s">
        <v>148</v>
      </c>
      <c r="C34" s="174">
        <v>0</v>
      </c>
      <c r="D34" s="170">
        <v>0</v>
      </c>
      <c r="E34" s="171">
        <v>0</v>
      </c>
      <c r="F34" s="171">
        <f t="shared" si="0"/>
        <v>0</v>
      </c>
      <c r="G34" s="77" t="s">
        <v>314</v>
      </c>
      <c r="H34" s="77" t="s">
        <v>314</v>
      </c>
      <c r="I34" s="77" t="s">
        <v>314</v>
      </c>
      <c r="J34" s="77" t="s">
        <v>314</v>
      </c>
      <c r="K34" s="77" t="s">
        <v>314</v>
      </c>
      <c r="L34" s="77">
        <v>0</v>
      </c>
      <c r="M34" s="77" t="s">
        <v>314</v>
      </c>
      <c r="N34" s="77">
        <v>0</v>
      </c>
      <c r="O34" s="77" t="s">
        <v>314</v>
      </c>
      <c r="P34" s="77">
        <v>0</v>
      </c>
      <c r="Q34" s="77" t="s">
        <v>314</v>
      </c>
      <c r="R34" s="77" t="s">
        <v>314</v>
      </c>
      <c r="S34" s="77" t="s">
        <v>314</v>
      </c>
      <c r="T34" s="77">
        <v>0</v>
      </c>
      <c r="U34" s="77" t="s">
        <v>314</v>
      </c>
      <c r="V34" s="77" t="s">
        <v>314</v>
      </c>
      <c r="W34" s="77" t="s">
        <v>314</v>
      </c>
      <c r="X34" s="77">
        <v>0</v>
      </c>
      <c r="Y34" s="77" t="s">
        <v>314</v>
      </c>
      <c r="Z34" s="77" t="s">
        <v>314</v>
      </c>
      <c r="AA34" s="77" t="s">
        <v>314</v>
      </c>
      <c r="AB34" s="77">
        <v>0</v>
      </c>
      <c r="AC34" s="77" t="s">
        <v>314</v>
      </c>
      <c r="AD34" s="77" t="s">
        <v>314</v>
      </c>
      <c r="AE34" s="77" t="s">
        <v>314</v>
      </c>
      <c r="AF34" s="77" t="s">
        <v>314</v>
      </c>
      <c r="AG34" s="77" t="s">
        <v>314</v>
      </c>
      <c r="AH34" s="77" t="s">
        <v>314</v>
      </c>
      <c r="AI34" s="77" t="s">
        <v>314</v>
      </c>
      <c r="AJ34" s="77" t="s">
        <v>314</v>
      </c>
      <c r="AK34" s="77" t="s">
        <v>314</v>
      </c>
      <c r="AL34" s="77" t="s">
        <v>314</v>
      </c>
      <c r="AM34" s="77" t="s">
        <v>314</v>
      </c>
      <c r="AN34" s="77">
        <f t="shared" si="1"/>
        <v>0</v>
      </c>
      <c r="AO34" s="77">
        <v>0</v>
      </c>
    </row>
    <row r="35" spans="1:41" ht="31.5" x14ac:dyDescent="0.25">
      <c r="A35" s="75" t="s">
        <v>62</v>
      </c>
      <c r="B35" s="74" t="s">
        <v>147</v>
      </c>
      <c r="C35" s="174">
        <v>0</v>
      </c>
      <c r="D35" s="170">
        <v>0</v>
      </c>
      <c r="E35" s="171">
        <v>0</v>
      </c>
      <c r="F35" s="171">
        <f t="shared" si="0"/>
        <v>0</v>
      </c>
      <c r="G35" s="77" t="s">
        <v>314</v>
      </c>
      <c r="H35" s="77" t="s">
        <v>314</v>
      </c>
      <c r="I35" s="77" t="s">
        <v>314</v>
      </c>
      <c r="J35" s="77" t="s">
        <v>314</v>
      </c>
      <c r="K35" s="77" t="s">
        <v>314</v>
      </c>
      <c r="L35" s="77">
        <v>0</v>
      </c>
      <c r="M35" s="77" t="s">
        <v>314</v>
      </c>
      <c r="N35" s="77">
        <v>0</v>
      </c>
      <c r="O35" s="77" t="s">
        <v>314</v>
      </c>
      <c r="P35" s="77">
        <v>0</v>
      </c>
      <c r="Q35" s="77" t="s">
        <v>314</v>
      </c>
      <c r="R35" s="77" t="s">
        <v>314</v>
      </c>
      <c r="S35" s="77" t="s">
        <v>314</v>
      </c>
      <c r="T35" s="77">
        <v>0</v>
      </c>
      <c r="U35" s="77" t="s">
        <v>314</v>
      </c>
      <c r="V35" s="77" t="s">
        <v>314</v>
      </c>
      <c r="W35" s="77" t="s">
        <v>314</v>
      </c>
      <c r="X35" s="77">
        <v>0</v>
      </c>
      <c r="Y35" s="77" t="s">
        <v>314</v>
      </c>
      <c r="Z35" s="77" t="s">
        <v>314</v>
      </c>
      <c r="AA35" s="77" t="s">
        <v>314</v>
      </c>
      <c r="AB35" s="77">
        <v>0</v>
      </c>
      <c r="AC35" s="77" t="s">
        <v>314</v>
      </c>
      <c r="AD35" s="77" t="s">
        <v>314</v>
      </c>
      <c r="AE35" s="77" t="s">
        <v>314</v>
      </c>
      <c r="AF35" s="77" t="s">
        <v>314</v>
      </c>
      <c r="AG35" s="77" t="s">
        <v>314</v>
      </c>
      <c r="AH35" s="77" t="s">
        <v>314</v>
      </c>
      <c r="AI35" s="77" t="s">
        <v>314</v>
      </c>
      <c r="AJ35" s="77" t="s">
        <v>314</v>
      </c>
      <c r="AK35" s="77" t="s">
        <v>314</v>
      </c>
      <c r="AL35" s="77" t="s">
        <v>314</v>
      </c>
      <c r="AM35" s="77" t="s">
        <v>314</v>
      </c>
      <c r="AN35" s="77">
        <f t="shared" si="1"/>
        <v>0</v>
      </c>
      <c r="AO35" s="77">
        <v>0</v>
      </c>
    </row>
    <row r="36" spans="1:41" ht="31.5" x14ac:dyDescent="0.25">
      <c r="A36" s="72" t="s">
        <v>146</v>
      </c>
      <c r="B36" s="71" t="s">
        <v>145</v>
      </c>
      <c r="C36" s="174">
        <v>0</v>
      </c>
      <c r="D36" s="170">
        <v>0</v>
      </c>
      <c r="E36" s="171">
        <v>0</v>
      </c>
      <c r="F36" s="171">
        <f t="shared" si="0"/>
        <v>0</v>
      </c>
      <c r="G36" s="77" t="s">
        <v>314</v>
      </c>
      <c r="H36" s="77" t="s">
        <v>314</v>
      </c>
      <c r="I36" s="77" t="s">
        <v>314</v>
      </c>
      <c r="J36" s="77" t="s">
        <v>314</v>
      </c>
      <c r="K36" s="77" t="s">
        <v>314</v>
      </c>
      <c r="L36" s="77">
        <v>0</v>
      </c>
      <c r="M36" s="77" t="s">
        <v>314</v>
      </c>
      <c r="N36" s="77">
        <v>0</v>
      </c>
      <c r="O36" s="77" t="s">
        <v>314</v>
      </c>
      <c r="P36" s="77">
        <v>0</v>
      </c>
      <c r="Q36" s="77" t="s">
        <v>314</v>
      </c>
      <c r="R36" s="77" t="s">
        <v>314</v>
      </c>
      <c r="S36" s="77" t="s">
        <v>314</v>
      </c>
      <c r="T36" s="77">
        <v>0</v>
      </c>
      <c r="U36" s="77" t="s">
        <v>314</v>
      </c>
      <c r="V36" s="77" t="s">
        <v>314</v>
      </c>
      <c r="W36" s="77" t="s">
        <v>314</v>
      </c>
      <c r="X36" s="77">
        <v>0</v>
      </c>
      <c r="Y36" s="77" t="s">
        <v>314</v>
      </c>
      <c r="Z36" s="77" t="s">
        <v>314</v>
      </c>
      <c r="AA36" s="77" t="s">
        <v>314</v>
      </c>
      <c r="AB36" s="77">
        <v>0</v>
      </c>
      <c r="AC36" s="77" t="s">
        <v>314</v>
      </c>
      <c r="AD36" s="77" t="s">
        <v>314</v>
      </c>
      <c r="AE36" s="77" t="s">
        <v>314</v>
      </c>
      <c r="AF36" s="77" t="s">
        <v>314</v>
      </c>
      <c r="AG36" s="77" t="s">
        <v>314</v>
      </c>
      <c r="AH36" s="77" t="s">
        <v>314</v>
      </c>
      <c r="AI36" s="77" t="s">
        <v>314</v>
      </c>
      <c r="AJ36" s="77" t="s">
        <v>314</v>
      </c>
      <c r="AK36" s="77" t="s">
        <v>314</v>
      </c>
      <c r="AL36" s="77" t="s">
        <v>314</v>
      </c>
      <c r="AM36" s="77" t="s">
        <v>314</v>
      </c>
      <c r="AN36" s="77">
        <f t="shared" si="1"/>
        <v>0</v>
      </c>
      <c r="AO36" s="77">
        <v>0</v>
      </c>
    </row>
    <row r="37" spans="1:41" x14ac:dyDescent="0.25">
      <c r="A37" s="72" t="s">
        <v>144</v>
      </c>
      <c r="B37" s="71" t="s">
        <v>134</v>
      </c>
      <c r="C37" s="174">
        <v>0</v>
      </c>
      <c r="D37" s="170">
        <v>0</v>
      </c>
      <c r="E37" s="171">
        <v>0</v>
      </c>
      <c r="F37" s="171">
        <f t="shared" si="0"/>
        <v>0</v>
      </c>
      <c r="G37" s="77" t="s">
        <v>314</v>
      </c>
      <c r="H37" s="77" t="s">
        <v>314</v>
      </c>
      <c r="I37" s="77" t="s">
        <v>314</v>
      </c>
      <c r="J37" s="77" t="s">
        <v>314</v>
      </c>
      <c r="K37" s="77" t="s">
        <v>314</v>
      </c>
      <c r="L37" s="77">
        <f>C37</f>
        <v>0</v>
      </c>
      <c r="M37" s="77" t="s">
        <v>314</v>
      </c>
      <c r="N37" s="77">
        <v>0</v>
      </c>
      <c r="O37" s="77" t="s">
        <v>314</v>
      </c>
      <c r="P37" s="77">
        <v>0</v>
      </c>
      <c r="Q37" s="77" t="s">
        <v>314</v>
      </c>
      <c r="R37" s="77" t="s">
        <v>314</v>
      </c>
      <c r="S37" s="77" t="s">
        <v>314</v>
      </c>
      <c r="T37" s="77">
        <v>0</v>
      </c>
      <c r="U37" s="77" t="s">
        <v>314</v>
      </c>
      <c r="V37" s="77" t="s">
        <v>314</v>
      </c>
      <c r="W37" s="77" t="s">
        <v>314</v>
      </c>
      <c r="X37" s="77">
        <v>0</v>
      </c>
      <c r="Y37" s="77" t="s">
        <v>314</v>
      </c>
      <c r="Z37" s="77" t="s">
        <v>314</v>
      </c>
      <c r="AA37" s="77" t="s">
        <v>314</v>
      </c>
      <c r="AB37" s="77">
        <v>0</v>
      </c>
      <c r="AC37" s="77" t="s">
        <v>314</v>
      </c>
      <c r="AD37" s="77" t="s">
        <v>314</v>
      </c>
      <c r="AE37" s="77" t="s">
        <v>314</v>
      </c>
      <c r="AF37" s="77" t="s">
        <v>314</v>
      </c>
      <c r="AG37" s="77" t="s">
        <v>314</v>
      </c>
      <c r="AH37" s="77" t="s">
        <v>314</v>
      </c>
      <c r="AI37" s="77" t="s">
        <v>314</v>
      </c>
      <c r="AJ37" s="77" t="s">
        <v>314</v>
      </c>
      <c r="AK37" s="77" t="s">
        <v>314</v>
      </c>
      <c r="AL37" s="77" t="s">
        <v>314</v>
      </c>
      <c r="AM37" s="77" t="s">
        <v>314</v>
      </c>
      <c r="AN37" s="77">
        <f t="shared" si="1"/>
        <v>0</v>
      </c>
      <c r="AO37" s="77">
        <v>0</v>
      </c>
    </row>
    <row r="38" spans="1:41" x14ac:dyDescent="0.25">
      <c r="A38" s="72" t="s">
        <v>143</v>
      </c>
      <c r="B38" s="71" t="s">
        <v>132</v>
      </c>
      <c r="C38" s="174">
        <v>0</v>
      </c>
      <c r="D38" s="170">
        <v>0</v>
      </c>
      <c r="E38" s="171">
        <v>0</v>
      </c>
      <c r="F38" s="171">
        <f t="shared" si="0"/>
        <v>0</v>
      </c>
      <c r="G38" s="77" t="s">
        <v>314</v>
      </c>
      <c r="H38" s="77" t="s">
        <v>314</v>
      </c>
      <c r="I38" s="77" t="s">
        <v>314</v>
      </c>
      <c r="J38" s="77" t="s">
        <v>314</v>
      </c>
      <c r="K38" s="77" t="s">
        <v>314</v>
      </c>
      <c r="L38" s="77">
        <v>0</v>
      </c>
      <c r="M38" s="77" t="s">
        <v>314</v>
      </c>
      <c r="N38" s="77">
        <v>0</v>
      </c>
      <c r="O38" s="77" t="s">
        <v>314</v>
      </c>
      <c r="P38" s="77">
        <v>0</v>
      </c>
      <c r="Q38" s="77" t="s">
        <v>314</v>
      </c>
      <c r="R38" s="77" t="s">
        <v>314</v>
      </c>
      <c r="S38" s="77" t="s">
        <v>314</v>
      </c>
      <c r="T38" s="77">
        <v>0</v>
      </c>
      <c r="U38" s="77" t="s">
        <v>314</v>
      </c>
      <c r="V38" s="77" t="s">
        <v>314</v>
      </c>
      <c r="W38" s="77" t="s">
        <v>314</v>
      </c>
      <c r="X38" s="77">
        <v>0</v>
      </c>
      <c r="Y38" s="77" t="s">
        <v>314</v>
      </c>
      <c r="Z38" s="77" t="s">
        <v>314</v>
      </c>
      <c r="AA38" s="77" t="s">
        <v>314</v>
      </c>
      <c r="AB38" s="77">
        <v>0</v>
      </c>
      <c r="AC38" s="77" t="s">
        <v>314</v>
      </c>
      <c r="AD38" s="77" t="s">
        <v>314</v>
      </c>
      <c r="AE38" s="77" t="s">
        <v>314</v>
      </c>
      <c r="AF38" s="77" t="s">
        <v>314</v>
      </c>
      <c r="AG38" s="77" t="s">
        <v>314</v>
      </c>
      <c r="AH38" s="77" t="s">
        <v>314</v>
      </c>
      <c r="AI38" s="77" t="s">
        <v>314</v>
      </c>
      <c r="AJ38" s="77" t="s">
        <v>314</v>
      </c>
      <c r="AK38" s="77" t="s">
        <v>314</v>
      </c>
      <c r="AL38" s="77" t="s">
        <v>314</v>
      </c>
      <c r="AM38" s="77" t="s">
        <v>314</v>
      </c>
      <c r="AN38" s="77">
        <f t="shared" si="1"/>
        <v>0</v>
      </c>
      <c r="AO38" s="77">
        <v>0</v>
      </c>
    </row>
    <row r="39" spans="1:41" ht="31.5" x14ac:dyDescent="0.25">
      <c r="A39" s="72" t="s">
        <v>142</v>
      </c>
      <c r="B39" s="47" t="s">
        <v>130</v>
      </c>
      <c r="C39" s="174">
        <v>0</v>
      </c>
      <c r="D39" s="170">
        <v>0</v>
      </c>
      <c r="E39" s="171">
        <v>0</v>
      </c>
      <c r="F39" s="171">
        <f t="shared" si="0"/>
        <v>0</v>
      </c>
      <c r="G39" s="77" t="s">
        <v>314</v>
      </c>
      <c r="H39" s="77" t="s">
        <v>314</v>
      </c>
      <c r="I39" s="77" t="s">
        <v>314</v>
      </c>
      <c r="J39" s="77" t="s">
        <v>314</v>
      </c>
      <c r="K39" s="77" t="s">
        <v>314</v>
      </c>
      <c r="L39" s="77">
        <v>0</v>
      </c>
      <c r="M39" s="77" t="s">
        <v>314</v>
      </c>
      <c r="N39" s="77">
        <v>0</v>
      </c>
      <c r="O39" s="77" t="s">
        <v>314</v>
      </c>
      <c r="P39" s="77">
        <v>0</v>
      </c>
      <c r="Q39" s="77" t="s">
        <v>314</v>
      </c>
      <c r="R39" s="77" t="s">
        <v>314</v>
      </c>
      <c r="S39" s="77" t="s">
        <v>314</v>
      </c>
      <c r="T39" s="77">
        <v>0</v>
      </c>
      <c r="U39" s="77" t="s">
        <v>314</v>
      </c>
      <c r="V39" s="77" t="s">
        <v>314</v>
      </c>
      <c r="W39" s="77" t="s">
        <v>314</v>
      </c>
      <c r="X39" s="77">
        <v>0</v>
      </c>
      <c r="Y39" s="77" t="s">
        <v>314</v>
      </c>
      <c r="Z39" s="77" t="s">
        <v>314</v>
      </c>
      <c r="AA39" s="77" t="s">
        <v>314</v>
      </c>
      <c r="AB39" s="77">
        <v>0</v>
      </c>
      <c r="AC39" s="77" t="s">
        <v>314</v>
      </c>
      <c r="AD39" s="77" t="s">
        <v>314</v>
      </c>
      <c r="AE39" s="77" t="s">
        <v>314</v>
      </c>
      <c r="AF39" s="77" t="s">
        <v>314</v>
      </c>
      <c r="AG39" s="77" t="s">
        <v>314</v>
      </c>
      <c r="AH39" s="77" t="s">
        <v>314</v>
      </c>
      <c r="AI39" s="77" t="s">
        <v>314</v>
      </c>
      <c r="AJ39" s="77" t="s">
        <v>314</v>
      </c>
      <c r="AK39" s="77" t="s">
        <v>314</v>
      </c>
      <c r="AL39" s="77" t="s">
        <v>314</v>
      </c>
      <c r="AM39" s="77" t="s">
        <v>314</v>
      </c>
      <c r="AN39" s="77">
        <f t="shared" si="1"/>
        <v>0</v>
      </c>
      <c r="AO39" s="77">
        <v>0</v>
      </c>
    </row>
    <row r="40" spans="1:41" ht="31.5" x14ac:dyDescent="0.25">
      <c r="A40" s="72" t="s">
        <v>141</v>
      </c>
      <c r="B40" s="47" t="s">
        <v>128</v>
      </c>
      <c r="C40" s="174">
        <v>0</v>
      </c>
      <c r="D40" s="170">
        <v>0</v>
      </c>
      <c r="E40" s="171">
        <v>0</v>
      </c>
      <c r="F40" s="171">
        <f t="shared" si="0"/>
        <v>0</v>
      </c>
      <c r="G40" s="77" t="s">
        <v>314</v>
      </c>
      <c r="H40" s="77" t="s">
        <v>314</v>
      </c>
      <c r="I40" s="77" t="s">
        <v>314</v>
      </c>
      <c r="J40" s="77" t="s">
        <v>314</v>
      </c>
      <c r="K40" s="77" t="s">
        <v>314</v>
      </c>
      <c r="L40" s="77">
        <v>0</v>
      </c>
      <c r="M40" s="77" t="s">
        <v>314</v>
      </c>
      <c r="N40" s="77">
        <v>0</v>
      </c>
      <c r="O40" s="77" t="s">
        <v>314</v>
      </c>
      <c r="P40" s="77">
        <v>0</v>
      </c>
      <c r="Q40" s="77" t="s">
        <v>314</v>
      </c>
      <c r="R40" s="77" t="s">
        <v>314</v>
      </c>
      <c r="S40" s="77" t="s">
        <v>314</v>
      </c>
      <c r="T40" s="77">
        <v>0</v>
      </c>
      <c r="U40" s="77" t="s">
        <v>314</v>
      </c>
      <c r="V40" s="77" t="s">
        <v>314</v>
      </c>
      <c r="W40" s="77" t="s">
        <v>314</v>
      </c>
      <c r="X40" s="77">
        <v>0</v>
      </c>
      <c r="Y40" s="77" t="s">
        <v>314</v>
      </c>
      <c r="Z40" s="77" t="s">
        <v>314</v>
      </c>
      <c r="AA40" s="77" t="s">
        <v>314</v>
      </c>
      <c r="AB40" s="77">
        <v>0</v>
      </c>
      <c r="AC40" s="77" t="s">
        <v>314</v>
      </c>
      <c r="AD40" s="77" t="s">
        <v>314</v>
      </c>
      <c r="AE40" s="77" t="s">
        <v>314</v>
      </c>
      <c r="AF40" s="77" t="s">
        <v>314</v>
      </c>
      <c r="AG40" s="77" t="s">
        <v>314</v>
      </c>
      <c r="AH40" s="77" t="s">
        <v>314</v>
      </c>
      <c r="AI40" s="77" t="s">
        <v>314</v>
      </c>
      <c r="AJ40" s="77" t="s">
        <v>314</v>
      </c>
      <c r="AK40" s="77" t="s">
        <v>314</v>
      </c>
      <c r="AL40" s="77" t="s">
        <v>314</v>
      </c>
      <c r="AM40" s="77" t="s">
        <v>314</v>
      </c>
      <c r="AN40" s="77">
        <f t="shared" si="1"/>
        <v>0</v>
      </c>
      <c r="AO40" s="77">
        <v>0</v>
      </c>
    </row>
    <row r="41" spans="1:41" x14ac:dyDescent="0.25">
      <c r="A41" s="72" t="s">
        <v>140</v>
      </c>
      <c r="B41" s="47" t="s">
        <v>126</v>
      </c>
      <c r="C41" s="174">
        <v>0</v>
      </c>
      <c r="D41" s="170">
        <v>0</v>
      </c>
      <c r="E41" s="171">
        <v>0</v>
      </c>
      <c r="F41" s="171">
        <f t="shared" si="0"/>
        <v>0</v>
      </c>
      <c r="G41" s="77" t="s">
        <v>314</v>
      </c>
      <c r="H41" s="77" t="s">
        <v>314</v>
      </c>
      <c r="I41" s="77" t="s">
        <v>314</v>
      </c>
      <c r="J41" s="77" t="s">
        <v>314</v>
      </c>
      <c r="K41" s="77" t="s">
        <v>314</v>
      </c>
      <c r="L41" s="77">
        <v>0</v>
      </c>
      <c r="M41" s="77" t="s">
        <v>314</v>
      </c>
      <c r="N41" s="77">
        <v>0</v>
      </c>
      <c r="O41" s="77" t="s">
        <v>314</v>
      </c>
      <c r="P41" s="77">
        <v>0</v>
      </c>
      <c r="Q41" s="77" t="s">
        <v>314</v>
      </c>
      <c r="R41" s="77" t="s">
        <v>314</v>
      </c>
      <c r="S41" s="77" t="s">
        <v>314</v>
      </c>
      <c r="T41" s="77">
        <v>0</v>
      </c>
      <c r="U41" s="77" t="s">
        <v>314</v>
      </c>
      <c r="V41" s="77" t="s">
        <v>314</v>
      </c>
      <c r="W41" s="77" t="s">
        <v>314</v>
      </c>
      <c r="X41" s="77">
        <v>0</v>
      </c>
      <c r="Y41" s="77" t="s">
        <v>314</v>
      </c>
      <c r="Z41" s="77" t="s">
        <v>314</v>
      </c>
      <c r="AA41" s="77" t="s">
        <v>314</v>
      </c>
      <c r="AB41" s="77">
        <v>0</v>
      </c>
      <c r="AC41" s="77" t="s">
        <v>314</v>
      </c>
      <c r="AD41" s="77" t="s">
        <v>314</v>
      </c>
      <c r="AE41" s="77" t="s">
        <v>314</v>
      </c>
      <c r="AF41" s="77" t="s">
        <v>314</v>
      </c>
      <c r="AG41" s="77" t="s">
        <v>314</v>
      </c>
      <c r="AH41" s="77" t="s">
        <v>314</v>
      </c>
      <c r="AI41" s="77" t="s">
        <v>314</v>
      </c>
      <c r="AJ41" s="77" t="s">
        <v>314</v>
      </c>
      <c r="AK41" s="77" t="s">
        <v>314</v>
      </c>
      <c r="AL41" s="77" t="s">
        <v>314</v>
      </c>
      <c r="AM41" s="77" t="s">
        <v>314</v>
      </c>
      <c r="AN41" s="77">
        <f t="shared" si="1"/>
        <v>0</v>
      </c>
      <c r="AO41" s="77">
        <v>0</v>
      </c>
    </row>
    <row r="42" spans="1:41" ht="18.75" x14ac:dyDescent="0.25">
      <c r="A42" s="72" t="s">
        <v>139</v>
      </c>
      <c r="B42" s="71" t="s">
        <v>124</v>
      </c>
      <c r="C42" s="174">
        <v>0</v>
      </c>
      <c r="D42" s="170">
        <v>0</v>
      </c>
      <c r="E42" s="171">
        <v>0</v>
      </c>
      <c r="F42" s="171">
        <f t="shared" si="0"/>
        <v>0</v>
      </c>
      <c r="G42" s="77" t="s">
        <v>314</v>
      </c>
      <c r="H42" s="77" t="s">
        <v>314</v>
      </c>
      <c r="I42" s="77" t="s">
        <v>314</v>
      </c>
      <c r="J42" s="77" t="s">
        <v>314</v>
      </c>
      <c r="K42" s="77" t="s">
        <v>314</v>
      </c>
      <c r="L42" s="77">
        <v>0</v>
      </c>
      <c r="M42" s="77" t="s">
        <v>314</v>
      </c>
      <c r="N42" s="77">
        <v>0</v>
      </c>
      <c r="O42" s="77" t="s">
        <v>314</v>
      </c>
      <c r="P42" s="77">
        <v>0</v>
      </c>
      <c r="Q42" s="77" t="s">
        <v>314</v>
      </c>
      <c r="R42" s="77" t="s">
        <v>314</v>
      </c>
      <c r="S42" s="77" t="s">
        <v>314</v>
      </c>
      <c r="T42" s="77">
        <v>0</v>
      </c>
      <c r="U42" s="77" t="s">
        <v>314</v>
      </c>
      <c r="V42" s="77" t="s">
        <v>314</v>
      </c>
      <c r="W42" s="77" t="s">
        <v>314</v>
      </c>
      <c r="X42" s="77">
        <v>0</v>
      </c>
      <c r="Y42" s="77" t="s">
        <v>314</v>
      </c>
      <c r="Z42" s="77" t="s">
        <v>314</v>
      </c>
      <c r="AA42" s="77" t="s">
        <v>314</v>
      </c>
      <c r="AB42" s="77">
        <v>0</v>
      </c>
      <c r="AC42" s="77" t="s">
        <v>314</v>
      </c>
      <c r="AD42" s="77" t="s">
        <v>314</v>
      </c>
      <c r="AE42" s="77" t="s">
        <v>314</v>
      </c>
      <c r="AF42" s="77" t="s">
        <v>314</v>
      </c>
      <c r="AG42" s="77" t="s">
        <v>314</v>
      </c>
      <c r="AH42" s="77" t="s">
        <v>314</v>
      </c>
      <c r="AI42" s="77" t="s">
        <v>314</v>
      </c>
      <c r="AJ42" s="77" t="s">
        <v>314</v>
      </c>
      <c r="AK42" s="77" t="s">
        <v>314</v>
      </c>
      <c r="AL42" s="77" t="s">
        <v>314</v>
      </c>
      <c r="AM42" s="77" t="s">
        <v>314</v>
      </c>
      <c r="AN42" s="77">
        <f t="shared" si="1"/>
        <v>0</v>
      </c>
      <c r="AO42" s="77">
        <v>0</v>
      </c>
    </row>
    <row r="43" spans="1:41" x14ac:dyDescent="0.25">
      <c r="A43" s="75" t="s">
        <v>61</v>
      </c>
      <c r="B43" s="74" t="s">
        <v>138</v>
      </c>
      <c r="C43" s="174">
        <v>0</v>
      </c>
      <c r="D43" s="170">
        <v>0</v>
      </c>
      <c r="E43" s="171">
        <v>0</v>
      </c>
      <c r="F43" s="171">
        <f t="shared" si="0"/>
        <v>0</v>
      </c>
      <c r="G43" s="77" t="s">
        <v>314</v>
      </c>
      <c r="H43" s="77" t="s">
        <v>314</v>
      </c>
      <c r="I43" s="77" t="s">
        <v>314</v>
      </c>
      <c r="J43" s="77" t="s">
        <v>314</v>
      </c>
      <c r="K43" s="77" t="s">
        <v>314</v>
      </c>
      <c r="L43" s="77">
        <v>0</v>
      </c>
      <c r="M43" s="77" t="s">
        <v>314</v>
      </c>
      <c r="N43" s="77">
        <v>0</v>
      </c>
      <c r="O43" s="77" t="s">
        <v>314</v>
      </c>
      <c r="P43" s="77">
        <v>0</v>
      </c>
      <c r="Q43" s="77" t="s">
        <v>314</v>
      </c>
      <c r="R43" s="77" t="s">
        <v>314</v>
      </c>
      <c r="S43" s="77" t="s">
        <v>314</v>
      </c>
      <c r="T43" s="77">
        <v>0</v>
      </c>
      <c r="U43" s="77" t="s">
        <v>314</v>
      </c>
      <c r="V43" s="77" t="s">
        <v>314</v>
      </c>
      <c r="W43" s="77" t="s">
        <v>314</v>
      </c>
      <c r="X43" s="77">
        <v>0</v>
      </c>
      <c r="Y43" s="77" t="s">
        <v>314</v>
      </c>
      <c r="Z43" s="77" t="s">
        <v>314</v>
      </c>
      <c r="AA43" s="77" t="s">
        <v>314</v>
      </c>
      <c r="AB43" s="77">
        <v>0</v>
      </c>
      <c r="AC43" s="77" t="s">
        <v>314</v>
      </c>
      <c r="AD43" s="77" t="s">
        <v>314</v>
      </c>
      <c r="AE43" s="77" t="s">
        <v>314</v>
      </c>
      <c r="AF43" s="77" t="s">
        <v>314</v>
      </c>
      <c r="AG43" s="77" t="s">
        <v>314</v>
      </c>
      <c r="AH43" s="77" t="s">
        <v>314</v>
      </c>
      <c r="AI43" s="77" t="s">
        <v>314</v>
      </c>
      <c r="AJ43" s="77" t="s">
        <v>314</v>
      </c>
      <c r="AK43" s="77" t="s">
        <v>314</v>
      </c>
      <c r="AL43" s="77" t="s">
        <v>314</v>
      </c>
      <c r="AM43" s="77" t="s">
        <v>314</v>
      </c>
      <c r="AN43" s="77">
        <f t="shared" si="1"/>
        <v>0</v>
      </c>
      <c r="AO43" s="77">
        <v>0</v>
      </c>
    </row>
    <row r="44" spans="1:41" x14ac:dyDescent="0.25">
      <c r="A44" s="72" t="s">
        <v>137</v>
      </c>
      <c r="B44" s="47" t="s">
        <v>136</v>
      </c>
      <c r="C44" s="174">
        <v>0</v>
      </c>
      <c r="D44" s="170">
        <v>0</v>
      </c>
      <c r="E44" s="171">
        <v>0</v>
      </c>
      <c r="F44" s="171">
        <f t="shared" si="0"/>
        <v>0</v>
      </c>
      <c r="G44" s="77" t="s">
        <v>314</v>
      </c>
      <c r="H44" s="77" t="s">
        <v>314</v>
      </c>
      <c r="I44" s="77" t="s">
        <v>314</v>
      </c>
      <c r="J44" s="77" t="s">
        <v>314</v>
      </c>
      <c r="K44" s="77" t="s">
        <v>314</v>
      </c>
      <c r="L44" s="77">
        <v>0</v>
      </c>
      <c r="M44" s="77" t="s">
        <v>314</v>
      </c>
      <c r="N44" s="77">
        <v>0</v>
      </c>
      <c r="O44" s="77" t="s">
        <v>314</v>
      </c>
      <c r="P44" s="77">
        <v>0</v>
      </c>
      <c r="Q44" s="77" t="s">
        <v>314</v>
      </c>
      <c r="R44" s="77" t="s">
        <v>314</v>
      </c>
      <c r="S44" s="77" t="s">
        <v>314</v>
      </c>
      <c r="T44" s="77">
        <v>0</v>
      </c>
      <c r="U44" s="77" t="s">
        <v>314</v>
      </c>
      <c r="V44" s="77" t="s">
        <v>314</v>
      </c>
      <c r="W44" s="77" t="s">
        <v>314</v>
      </c>
      <c r="X44" s="77">
        <v>0</v>
      </c>
      <c r="Y44" s="77" t="s">
        <v>314</v>
      </c>
      <c r="Z44" s="77" t="s">
        <v>314</v>
      </c>
      <c r="AA44" s="77" t="s">
        <v>314</v>
      </c>
      <c r="AB44" s="77">
        <v>0</v>
      </c>
      <c r="AC44" s="77" t="s">
        <v>314</v>
      </c>
      <c r="AD44" s="77" t="s">
        <v>314</v>
      </c>
      <c r="AE44" s="77" t="s">
        <v>314</v>
      </c>
      <c r="AF44" s="77" t="s">
        <v>314</v>
      </c>
      <c r="AG44" s="77" t="s">
        <v>314</v>
      </c>
      <c r="AH44" s="77" t="s">
        <v>314</v>
      </c>
      <c r="AI44" s="77" t="s">
        <v>314</v>
      </c>
      <c r="AJ44" s="77" t="s">
        <v>314</v>
      </c>
      <c r="AK44" s="77" t="s">
        <v>314</v>
      </c>
      <c r="AL44" s="77" t="s">
        <v>314</v>
      </c>
      <c r="AM44" s="77" t="s">
        <v>314</v>
      </c>
      <c r="AN44" s="77">
        <f t="shared" si="1"/>
        <v>0</v>
      </c>
      <c r="AO44" s="77">
        <v>0</v>
      </c>
    </row>
    <row r="45" spans="1:41" x14ac:dyDescent="0.25">
      <c r="A45" s="72" t="s">
        <v>135</v>
      </c>
      <c r="B45" s="47" t="s">
        <v>134</v>
      </c>
      <c r="C45" s="174">
        <v>0</v>
      </c>
      <c r="D45" s="170">
        <v>0</v>
      </c>
      <c r="E45" s="171">
        <v>0</v>
      </c>
      <c r="F45" s="171">
        <f t="shared" si="0"/>
        <v>0</v>
      </c>
      <c r="G45" s="77" t="s">
        <v>314</v>
      </c>
      <c r="H45" s="77" t="s">
        <v>314</v>
      </c>
      <c r="I45" s="77" t="s">
        <v>314</v>
      </c>
      <c r="J45" s="77" t="s">
        <v>314</v>
      </c>
      <c r="K45" s="77" t="s">
        <v>314</v>
      </c>
      <c r="L45" s="77">
        <f>C45</f>
        <v>0</v>
      </c>
      <c r="M45" s="77"/>
      <c r="N45" s="77">
        <v>0</v>
      </c>
      <c r="O45" s="77" t="s">
        <v>314</v>
      </c>
      <c r="P45" s="77">
        <v>0</v>
      </c>
      <c r="Q45" s="77" t="s">
        <v>314</v>
      </c>
      <c r="R45" s="77" t="s">
        <v>314</v>
      </c>
      <c r="S45" s="77" t="s">
        <v>314</v>
      </c>
      <c r="T45" s="77">
        <v>0</v>
      </c>
      <c r="U45" s="77" t="s">
        <v>314</v>
      </c>
      <c r="V45" s="77" t="s">
        <v>314</v>
      </c>
      <c r="W45" s="77" t="s">
        <v>314</v>
      </c>
      <c r="X45" s="77">
        <v>0</v>
      </c>
      <c r="Y45" s="77" t="s">
        <v>314</v>
      </c>
      <c r="Z45" s="77" t="s">
        <v>314</v>
      </c>
      <c r="AA45" s="77" t="s">
        <v>314</v>
      </c>
      <c r="AB45" s="77">
        <v>0</v>
      </c>
      <c r="AC45" s="77" t="s">
        <v>314</v>
      </c>
      <c r="AD45" s="77" t="s">
        <v>314</v>
      </c>
      <c r="AE45" s="77" t="s">
        <v>314</v>
      </c>
      <c r="AF45" s="77" t="s">
        <v>314</v>
      </c>
      <c r="AG45" s="77" t="s">
        <v>314</v>
      </c>
      <c r="AH45" s="77" t="s">
        <v>314</v>
      </c>
      <c r="AI45" s="77" t="s">
        <v>314</v>
      </c>
      <c r="AJ45" s="77" t="s">
        <v>314</v>
      </c>
      <c r="AK45" s="77" t="s">
        <v>314</v>
      </c>
      <c r="AL45" s="77" t="s">
        <v>314</v>
      </c>
      <c r="AM45" s="77" t="s">
        <v>314</v>
      </c>
      <c r="AN45" s="77">
        <f t="shared" si="1"/>
        <v>0</v>
      </c>
      <c r="AO45" s="77">
        <v>0</v>
      </c>
    </row>
    <row r="46" spans="1:41" x14ac:dyDescent="0.25">
      <c r="A46" s="72" t="s">
        <v>133</v>
      </c>
      <c r="B46" s="47" t="s">
        <v>132</v>
      </c>
      <c r="C46" s="174">
        <v>0</v>
      </c>
      <c r="D46" s="170">
        <v>0</v>
      </c>
      <c r="E46" s="171">
        <v>0</v>
      </c>
      <c r="F46" s="171">
        <f t="shared" si="0"/>
        <v>0</v>
      </c>
      <c r="G46" s="77" t="s">
        <v>314</v>
      </c>
      <c r="H46" s="77" t="s">
        <v>314</v>
      </c>
      <c r="I46" s="77" t="s">
        <v>314</v>
      </c>
      <c r="J46" s="77" t="s">
        <v>314</v>
      </c>
      <c r="K46" s="77" t="s">
        <v>314</v>
      </c>
      <c r="L46" s="77">
        <v>0</v>
      </c>
      <c r="M46" s="77" t="s">
        <v>314</v>
      </c>
      <c r="N46" s="77">
        <v>0</v>
      </c>
      <c r="O46" s="77" t="s">
        <v>314</v>
      </c>
      <c r="P46" s="77">
        <v>0</v>
      </c>
      <c r="Q46" s="77" t="s">
        <v>314</v>
      </c>
      <c r="R46" s="77" t="s">
        <v>314</v>
      </c>
      <c r="S46" s="77" t="s">
        <v>314</v>
      </c>
      <c r="T46" s="77">
        <v>0</v>
      </c>
      <c r="U46" s="77" t="s">
        <v>314</v>
      </c>
      <c r="V46" s="77" t="s">
        <v>314</v>
      </c>
      <c r="W46" s="77" t="s">
        <v>314</v>
      </c>
      <c r="X46" s="77">
        <v>0</v>
      </c>
      <c r="Y46" s="77" t="s">
        <v>314</v>
      </c>
      <c r="Z46" s="77" t="s">
        <v>314</v>
      </c>
      <c r="AA46" s="77" t="s">
        <v>314</v>
      </c>
      <c r="AB46" s="77">
        <v>0</v>
      </c>
      <c r="AC46" s="77" t="s">
        <v>314</v>
      </c>
      <c r="AD46" s="77" t="s">
        <v>314</v>
      </c>
      <c r="AE46" s="77" t="s">
        <v>314</v>
      </c>
      <c r="AF46" s="77" t="s">
        <v>314</v>
      </c>
      <c r="AG46" s="77" t="s">
        <v>314</v>
      </c>
      <c r="AH46" s="77" t="s">
        <v>314</v>
      </c>
      <c r="AI46" s="77" t="s">
        <v>314</v>
      </c>
      <c r="AJ46" s="77" t="s">
        <v>314</v>
      </c>
      <c r="AK46" s="77" t="s">
        <v>314</v>
      </c>
      <c r="AL46" s="77" t="s">
        <v>314</v>
      </c>
      <c r="AM46" s="77" t="s">
        <v>314</v>
      </c>
      <c r="AN46" s="77">
        <f t="shared" si="1"/>
        <v>0</v>
      </c>
      <c r="AO46" s="77">
        <v>0</v>
      </c>
    </row>
    <row r="47" spans="1:41" ht="31.5" x14ac:dyDescent="0.25">
      <c r="A47" s="72" t="s">
        <v>131</v>
      </c>
      <c r="B47" s="47" t="s">
        <v>130</v>
      </c>
      <c r="C47" s="174">
        <v>0</v>
      </c>
      <c r="D47" s="170">
        <v>0</v>
      </c>
      <c r="E47" s="171">
        <v>0</v>
      </c>
      <c r="F47" s="171">
        <f t="shared" si="0"/>
        <v>0</v>
      </c>
      <c r="G47" s="77" t="s">
        <v>314</v>
      </c>
      <c r="H47" s="77" t="s">
        <v>314</v>
      </c>
      <c r="I47" s="77" t="s">
        <v>314</v>
      </c>
      <c r="J47" s="77" t="s">
        <v>314</v>
      </c>
      <c r="K47" s="77" t="s">
        <v>314</v>
      </c>
      <c r="L47" s="77">
        <v>0</v>
      </c>
      <c r="M47" s="77" t="s">
        <v>314</v>
      </c>
      <c r="N47" s="77">
        <v>0</v>
      </c>
      <c r="O47" s="77" t="s">
        <v>314</v>
      </c>
      <c r="P47" s="77">
        <v>0</v>
      </c>
      <c r="Q47" s="77" t="s">
        <v>314</v>
      </c>
      <c r="R47" s="77" t="s">
        <v>314</v>
      </c>
      <c r="S47" s="77" t="s">
        <v>314</v>
      </c>
      <c r="T47" s="77">
        <v>0</v>
      </c>
      <c r="U47" s="77" t="s">
        <v>314</v>
      </c>
      <c r="V47" s="77" t="s">
        <v>314</v>
      </c>
      <c r="W47" s="77" t="s">
        <v>314</v>
      </c>
      <c r="X47" s="77">
        <v>0</v>
      </c>
      <c r="Y47" s="77" t="s">
        <v>314</v>
      </c>
      <c r="Z47" s="77" t="s">
        <v>314</v>
      </c>
      <c r="AA47" s="77" t="s">
        <v>314</v>
      </c>
      <c r="AB47" s="77">
        <v>0</v>
      </c>
      <c r="AC47" s="77" t="s">
        <v>314</v>
      </c>
      <c r="AD47" s="77" t="s">
        <v>314</v>
      </c>
      <c r="AE47" s="77" t="s">
        <v>314</v>
      </c>
      <c r="AF47" s="77" t="s">
        <v>314</v>
      </c>
      <c r="AG47" s="77" t="s">
        <v>314</v>
      </c>
      <c r="AH47" s="77" t="s">
        <v>314</v>
      </c>
      <c r="AI47" s="77" t="s">
        <v>314</v>
      </c>
      <c r="AJ47" s="77" t="s">
        <v>314</v>
      </c>
      <c r="AK47" s="77" t="s">
        <v>314</v>
      </c>
      <c r="AL47" s="77" t="s">
        <v>314</v>
      </c>
      <c r="AM47" s="77" t="s">
        <v>314</v>
      </c>
      <c r="AN47" s="77">
        <f t="shared" si="1"/>
        <v>0</v>
      </c>
      <c r="AO47" s="77">
        <v>0</v>
      </c>
    </row>
    <row r="48" spans="1:41" ht="31.5" x14ac:dyDescent="0.25">
      <c r="A48" s="72" t="s">
        <v>129</v>
      </c>
      <c r="B48" s="47" t="s">
        <v>128</v>
      </c>
      <c r="C48" s="174">
        <v>0</v>
      </c>
      <c r="D48" s="170">
        <v>0</v>
      </c>
      <c r="E48" s="171">
        <v>0</v>
      </c>
      <c r="F48" s="171">
        <f t="shared" si="0"/>
        <v>0</v>
      </c>
      <c r="G48" s="77" t="s">
        <v>314</v>
      </c>
      <c r="H48" s="77" t="s">
        <v>314</v>
      </c>
      <c r="I48" s="77" t="s">
        <v>314</v>
      </c>
      <c r="J48" s="77" t="s">
        <v>314</v>
      </c>
      <c r="K48" s="77" t="s">
        <v>314</v>
      </c>
      <c r="L48" s="77">
        <v>0</v>
      </c>
      <c r="M48" s="77" t="s">
        <v>314</v>
      </c>
      <c r="N48" s="77">
        <v>0</v>
      </c>
      <c r="O48" s="77" t="s">
        <v>314</v>
      </c>
      <c r="P48" s="77">
        <v>0</v>
      </c>
      <c r="Q48" s="77" t="s">
        <v>314</v>
      </c>
      <c r="R48" s="77" t="s">
        <v>314</v>
      </c>
      <c r="S48" s="77" t="s">
        <v>314</v>
      </c>
      <c r="T48" s="77">
        <v>0</v>
      </c>
      <c r="U48" s="77" t="s">
        <v>314</v>
      </c>
      <c r="V48" s="77" t="s">
        <v>314</v>
      </c>
      <c r="W48" s="77" t="s">
        <v>314</v>
      </c>
      <c r="X48" s="77">
        <v>0</v>
      </c>
      <c r="Y48" s="77" t="s">
        <v>314</v>
      </c>
      <c r="Z48" s="77" t="s">
        <v>314</v>
      </c>
      <c r="AA48" s="77" t="s">
        <v>314</v>
      </c>
      <c r="AB48" s="77">
        <v>0</v>
      </c>
      <c r="AC48" s="77" t="s">
        <v>314</v>
      </c>
      <c r="AD48" s="77" t="s">
        <v>314</v>
      </c>
      <c r="AE48" s="77" t="s">
        <v>314</v>
      </c>
      <c r="AF48" s="77" t="s">
        <v>314</v>
      </c>
      <c r="AG48" s="77" t="s">
        <v>314</v>
      </c>
      <c r="AH48" s="77" t="s">
        <v>314</v>
      </c>
      <c r="AI48" s="77" t="s">
        <v>314</v>
      </c>
      <c r="AJ48" s="77" t="s">
        <v>314</v>
      </c>
      <c r="AK48" s="77" t="s">
        <v>314</v>
      </c>
      <c r="AL48" s="77" t="s">
        <v>314</v>
      </c>
      <c r="AM48" s="77" t="s">
        <v>314</v>
      </c>
      <c r="AN48" s="77">
        <f t="shared" si="1"/>
        <v>0</v>
      </c>
      <c r="AO48" s="77">
        <v>0</v>
      </c>
    </row>
    <row r="49" spans="1:41" x14ac:dyDescent="0.25">
      <c r="A49" s="72" t="s">
        <v>127</v>
      </c>
      <c r="B49" s="47" t="s">
        <v>126</v>
      </c>
      <c r="C49" s="172">
        <v>0</v>
      </c>
      <c r="D49" s="170">
        <v>0</v>
      </c>
      <c r="E49" s="171">
        <v>0</v>
      </c>
      <c r="F49" s="171">
        <f t="shared" si="0"/>
        <v>0</v>
      </c>
      <c r="G49" s="77" t="s">
        <v>314</v>
      </c>
      <c r="H49" s="77" t="s">
        <v>314</v>
      </c>
      <c r="I49" s="77" t="s">
        <v>314</v>
      </c>
      <c r="J49" s="77" t="s">
        <v>314</v>
      </c>
      <c r="K49" s="77" t="s">
        <v>314</v>
      </c>
      <c r="L49" s="77">
        <v>0</v>
      </c>
      <c r="M49" s="77" t="s">
        <v>314</v>
      </c>
      <c r="N49" s="77">
        <v>0</v>
      </c>
      <c r="O49" s="77" t="s">
        <v>314</v>
      </c>
      <c r="P49" s="77">
        <v>0</v>
      </c>
      <c r="Q49" s="77" t="s">
        <v>314</v>
      </c>
      <c r="R49" s="77" t="s">
        <v>314</v>
      </c>
      <c r="S49" s="77" t="s">
        <v>314</v>
      </c>
      <c r="T49" s="77">
        <v>0</v>
      </c>
      <c r="U49" s="77" t="s">
        <v>314</v>
      </c>
      <c r="V49" s="77" t="s">
        <v>314</v>
      </c>
      <c r="W49" s="77" t="s">
        <v>314</v>
      </c>
      <c r="X49" s="77">
        <v>0</v>
      </c>
      <c r="Y49" s="77" t="s">
        <v>314</v>
      </c>
      <c r="Z49" s="77" t="s">
        <v>314</v>
      </c>
      <c r="AA49" s="77" t="s">
        <v>314</v>
      </c>
      <c r="AB49" s="77">
        <v>0</v>
      </c>
      <c r="AC49" s="77" t="s">
        <v>314</v>
      </c>
      <c r="AD49" s="77" t="s">
        <v>314</v>
      </c>
      <c r="AE49" s="77" t="s">
        <v>314</v>
      </c>
      <c r="AF49" s="77" t="s">
        <v>314</v>
      </c>
      <c r="AG49" s="77" t="s">
        <v>314</v>
      </c>
      <c r="AH49" s="77" t="s">
        <v>314</v>
      </c>
      <c r="AI49" s="77" t="s">
        <v>314</v>
      </c>
      <c r="AJ49" s="77" t="s">
        <v>314</v>
      </c>
      <c r="AK49" s="77" t="s">
        <v>314</v>
      </c>
      <c r="AL49" s="77" t="s">
        <v>314</v>
      </c>
      <c r="AM49" s="77" t="s">
        <v>314</v>
      </c>
      <c r="AN49" s="77">
        <f t="shared" si="1"/>
        <v>0</v>
      </c>
      <c r="AO49" s="77">
        <v>0</v>
      </c>
    </row>
    <row r="50" spans="1:41" ht="18.75" x14ac:dyDescent="0.25">
      <c r="A50" s="72" t="s">
        <v>125</v>
      </c>
      <c r="B50" s="71" t="s">
        <v>124</v>
      </c>
      <c r="C50" s="172">
        <v>0</v>
      </c>
      <c r="D50" s="170">
        <v>0</v>
      </c>
      <c r="E50" s="171">
        <v>0</v>
      </c>
      <c r="F50" s="171">
        <f t="shared" si="0"/>
        <v>0</v>
      </c>
      <c r="G50" s="77" t="s">
        <v>314</v>
      </c>
      <c r="H50" s="77" t="s">
        <v>314</v>
      </c>
      <c r="I50" s="77" t="s">
        <v>314</v>
      </c>
      <c r="J50" s="77" t="s">
        <v>314</v>
      </c>
      <c r="K50" s="77" t="s">
        <v>314</v>
      </c>
      <c r="L50" s="77">
        <v>0</v>
      </c>
      <c r="M50" s="77" t="s">
        <v>314</v>
      </c>
      <c r="N50" s="77">
        <v>0</v>
      </c>
      <c r="O50" s="77" t="s">
        <v>314</v>
      </c>
      <c r="P50" s="77">
        <v>0</v>
      </c>
      <c r="Q50" s="77" t="s">
        <v>314</v>
      </c>
      <c r="R50" s="77" t="s">
        <v>314</v>
      </c>
      <c r="S50" s="77" t="s">
        <v>314</v>
      </c>
      <c r="T50" s="77">
        <v>0</v>
      </c>
      <c r="U50" s="77" t="s">
        <v>314</v>
      </c>
      <c r="V50" s="77" t="s">
        <v>314</v>
      </c>
      <c r="W50" s="77" t="s">
        <v>314</v>
      </c>
      <c r="X50" s="77">
        <v>0</v>
      </c>
      <c r="Y50" s="77" t="s">
        <v>314</v>
      </c>
      <c r="Z50" s="77" t="s">
        <v>314</v>
      </c>
      <c r="AA50" s="77" t="s">
        <v>314</v>
      </c>
      <c r="AB50" s="77">
        <v>0</v>
      </c>
      <c r="AC50" s="77" t="s">
        <v>314</v>
      </c>
      <c r="AD50" s="77" t="s">
        <v>314</v>
      </c>
      <c r="AE50" s="77" t="s">
        <v>314</v>
      </c>
      <c r="AF50" s="77" t="s">
        <v>314</v>
      </c>
      <c r="AG50" s="77" t="s">
        <v>314</v>
      </c>
      <c r="AH50" s="77" t="s">
        <v>314</v>
      </c>
      <c r="AI50" s="77" t="s">
        <v>314</v>
      </c>
      <c r="AJ50" s="77" t="s">
        <v>314</v>
      </c>
      <c r="AK50" s="77" t="s">
        <v>314</v>
      </c>
      <c r="AL50" s="77" t="s">
        <v>314</v>
      </c>
      <c r="AM50" s="77" t="s">
        <v>314</v>
      </c>
      <c r="AN50" s="77">
        <f t="shared" si="1"/>
        <v>0</v>
      </c>
      <c r="AO50" s="77">
        <v>0</v>
      </c>
    </row>
    <row r="51" spans="1:41" ht="35.25" customHeight="1" x14ac:dyDescent="0.25">
      <c r="A51" s="75" t="s">
        <v>59</v>
      </c>
      <c r="B51" s="74" t="s">
        <v>123</v>
      </c>
      <c r="C51" s="172">
        <v>0</v>
      </c>
      <c r="D51" s="170">
        <v>0</v>
      </c>
      <c r="E51" s="171">
        <v>0</v>
      </c>
      <c r="F51" s="171">
        <f t="shared" si="0"/>
        <v>0</v>
      </c>
      <c r="G51" s="77" t="s">
        <v>314</v>
      </c>
      <c r="H51" s="77" t="s">
        <v>314</v>
      </c>
      <c r="I51" s="77" t="s">
        <v>314</v>
      </c>
      <c r="J51" s="77" t="s">
        <v>314</v>
      </c>
      <c r="K51" s="77" t="s">
        <v>314</v>
      </c>
      <c r="L51" s="77">
        <v>0</v>
      </c>
      <c r="M51" s="77" t="s">
        <v>314</v>
      </c>
      <c r="N51" s="77">
        <v>0</v>
      </c>
      <c r="O51" s="77" t="s">
        <v>314</v>
      </c>
      <c r="P51" s="77">
        <v>0</v>
      </c>
      <c r="Q51" s="77" t="s">
        <v>314</v>
      </c>
      <c r="R51" s="77" t="s">
        <v>314</v>
      </c>
      <c r="S51" s="77" t="s">
        <v>314</v>
      </c>
      <c r="T51" s="77">
        <v>0</v>
      </c>
      <c r="U51" s="77" t="s">
        <v>314</v>
      </c>
      <c r="V51" s="77" t="s">
        <v>314</v>
      </c>
      <c r="W51" s="77" t="s">
        <v>314</v>
      </c>
      <c r="X51" s="77">
        <v>0</v>
      </c>
      <c r="Y51" s="77" t="s">
        <v>314</v>
      </c>
      <c r="Z51" s="77" t="s">
        <v>314</v>
      </c>
      <c r="AA51" s="77" t="s">
        <v>314</v>
      </c>
      <c r="AB51" s="77">
        <v>0</v>
      </c>
      <c r="AC51" s="77" t="s">
        <v>314</v>
      </c>
      <c r="AD51" s="77" t="s">
        <v>314</v>
      </c>
      <c r="AE51" s="77" t="s">
        <v>314</v>
      </c>
      <c r="AF51" s="77" t="s">
        <v>314</v>
      </c>
      <c r="AG51" s="77" t="s">
        <v>314</v>
      </c>
      <c r="AH51" s="77" t="s">
        <v>314</v>
      </c>
      <c r="AI51" s="77" t="s">
        <v>314</v>
      </c>
      <c r="AJ51" s="77" t="s">
        <v>314</v>
      </c>
      <c r="AK51" s="77" t="s">
        <v>314</v>
      </c>
      <c r="AL51" s="77" t="s">
        <v>314</v>
      </c>
      <c r="AM51" s="77" t="s">
        <v>314</v>
      </c>
      <c r="AN51" s="77">
        <f t="shared" si="1"/>
        <v>0</v>
      </c>
      <c r="AO51" s="77">
        <v>0</v>
      </c>
    </row>
    <row r="52" spans="1:41" x14ac:dyDescent="0.25">
      <c r="A52" s="72" t="s">
        <v>122</v>
      </c>
      <c r="B52" s="47" t="s">
        <v>121</v>
      </c>
      <c r="C52" s="170">
        <f>C30</f>
        <v>2.2000000000000002</v>
      </c>
      <c r="D52" s="170">
        <f>D33</f>
        <v>0</v>
      </c>
      <c r="E52" s="171">
        <v>0</v>
      </c>
      <c r="F52" s="171">
        <f t="shared" si="0"/>
        <v>2.2000000000000002</v>
      </c>
      <c r="G52" s="77" t="s">
        <v>314</v>
      </c>
      <c r="H52" s="77" t="s">
        <v>314</v>
      </c>
      <c r="I52" s="77" t="s">
        <v>314</v>
      </c>
      <c r="J52" s="77" t="s">
        <v>314</v>
      </c>
      <c r="K52" s="77" t="s">
        <v>314</v>
      </c>
      <c r="L52" s="77">
        <f>C52</f>
        <v>2.2000000000000002</v>
      </c>
      <c r="M52" s="77">
        <v>4</v>
      </c>
      <c r="N52" s="77">
        <v>0</v>
      </c>
      <c r="O52" s="77">
        <v>0</v>
      </c>
      <c r="P52" s="77">
        <v>0</v>
      </c>
      <c r="Q52" s="77" t="s">
        <v>314</v>
      </c>
      <c r="R52" s="77" t="s">
        <v>314</v>
      </c>
      <c r="S52" s="77" t="s">
        <v>314</v>
      </c>
      <c r="T52" s="77">
        <v>0</v>
      </c>
      <c r="U52" s="77" t="s">
        <v>314</v>
      </c>
      <c r="V52" s="77" t="s">
        <v>314</v>
      </c>
      <c r="W52" s="77" t="s">
        <v>314</v>
      </c>
      <c r="X52" s="77">
        <v>0</v>
      </c>
      <c r="Y52" s="77" t="s">
        <v>314</v>
      </c>
      <c r="Z52" s="77" t="s">
        <v>314</v>
      </c>
      <c r="AA52" s="77" t="s">
        <v>314</v>
      </c>
      <c r="AB52" s="77">
        <v>0</v>
      </c>
      <c r="AC52" s="77" t="s">
        <v>314</v>
      </c>
      <c r="AD52" s="77" t="s">
        <v>314</v>
      </c>
      <c r="AE52" s="77" t="s">
        <v>314</v>
      </c>
      <c r="AF52" s="77" t="s">
        <v>314</v>
      </c>
      <c r="AG52" s="77" t="s">
        <v>314</v>
      </c>
      <c r="AH52" s="77" t="s">
        <v>314</v>
      </c>
      <c r="AI52" s="77" t="s">
        <v>314</v>
      </c>
      <c r="AJ52" s="77" t="s">
        <v>314</v>
      </c>
      <c r="AK52" s="77" t="s">
        <v>314</v>
      </c>
      <c r="AL52" s="77" t="s">
        <v>314</v>
      </c>
      <c r="AM52" s="77" t="s">
        <v>314</v>
      </c>
      <c r="AN52" s="77">
        <f t="shared" si="1"/>
        <v>2.2000000000000002</v>
      </c>
      <c r="AO52" s="77">
        <f>N52</f>
        <v>0</v>
      </c>
    </row>
    <row r="53" spans="1:41" x14ac:dyDescent="0.25">
      <c r="A53" s="72" t="s">
        <v>120</v>
      </c>
      <c r="B53" s="47" t="s">
        <v>114</v>
      </c>
      <c r="C53" s="172">
        <f>C36</f>
        <v>0</v>
      </c>
      <c r="D53" s="170">
        <v>0</v>
      </c>
      <c r="E53" s="171">
        <v>0</v>
      </c>
      <c r="F53" s="171">
        <f t="shared" si="0"/>
        <v>0</v>
      </c>
      <c r="G53" s="77" t="s">
        <v>314</v>
      </c>
      <c r="H53" s="77" t="s">
        <v>314</v>
      </c>
      <c r="I53" s="77" t="s">
        <v>314</v>
      </c>
      <c r="J53" s="77" t="s">
        <v>314</v>
      </c>
      <c r="K53" s="77" t="s">
        <v>314</v>
      </c>
      <c r="L53" s="77">
        <v>0</v>
      </c>
      <c r="M53" s="77" t="s">
        <v>314</v>
      </c>
      <c r="N53" s="77">
        <v>0</v>
      </c>
      <c r="O53" s="77" t="s">
        <v>314</v>
      </c>
      <c r="P53" s="77">
        <v>0</v>
      </c>
      <c r="Q53" s="77" t="s">
        <v>314</v>
      </c>
      <c r="R53" s="77" t="s">
        <v>314</v>
      </c>
      <c r="S53" s="77" t="s">
        <v>314</v>
      </c>
      <c r="T53" s="77">
        <v>0</v>
      </c>
      <c r="U53" s="77" t="s">
        <v>314</v>
      </c>
      <c r="V53" s="77" t="s">
        <v>314</v>
      </c>
      <c r="W53" s="77" t="s">
        <v>314</v>
      </c>
      <c r="X53" s="77">
        <v>0</v>
      </c>
      <c r="Y53" s="77" t="s">
        <v>314</v>
      </c>
      <c r="Z53" s="77" t="s">
        <v>314</v>
      </c>
      <c r="AA53" s="77" t="s">
        <v>314</v>
      </c>
      <c r="AB53" s="77">
        <v>0</v>
      </c>
      <c r="AC53" s="77" t="s">
        <v>314</v>
      </c>
      <c r="AD53" s="77" t="s">
        <v>314</v>
      </c>
      <c r="AE53" s="77" t="s">
        <v>314</v>
      </c>
      <c r="AF53" s="77" t="s">
        <v>314</v>
      </c>
      <c r="AG53" s="77" t="s">
        <v>314</v>
      </c>
      <c r="AH53" s="77" t="s">
        <v>314</v>
      </c>
      <c r="AI53" s="77" t="s">
        <v>314</v>
      </c>
      <c r="AJ53" s="77" t="s">
        <v>314</v>
      </c>
      <c r="AK53" s="77" t="s">
        <v>314</v>
      </c>
      <c r="AL53" s="77" t="s">
        <v>314</v>
      </c>
      <c r="AM53" s="77" t="s">
        <v>314</v>
      </c>
      <c r="AN53" s="77">
        <f t="shared" si="1"/>
        <v>0</v>
      </c>
      <c r="AO53" s="77">
        <v>0</v>
      </c>
    </row>
    <row r="54" spans="1:41" x14ac:dyDescent="0.25">
      <c r="A54" s="72" t="s">
        <v>119</v>
      </c>
      <c r="B54" s="71" t="s">
        <v>113</v>
      </c>
      <c r="C54" s="172">
        <f t="shared" ref="C54:C55" si="2">C37</f>
        <v>0</v>
      </c>
      <c r="D54" s="170">
        <v>0</v>
      </c>
      <c r="E54" s="171">
        <v>0</v>
      </c>
      <c r="F54" s="171">
        <f t="shared" si="0"/>
        <v>0</v>
      </c>
      <c r="G54" s="77" t="s">
        <v>314</v>
      </c>
      <c r="H54" s="77" t="s">
        <v>314</v>
      </c>
      <c r="I54" s="77" t="s">
        <v>314</v>
      </c>
      <c r="J54" s="77" t="s">
        <v>314</v>
      </c>
      <c r="K54" s="77" t="s">
        <v>314</v>
      </c>
      <c r="L54" s="77">
        <f>C54</f>
        <v>0</v>
      </c>
      <c r="M54" s="77"/>
      <c r="N54" s="77">
        <v>0</v>
      </c>
      <c r="O54" s="77" t="s">
        <v>314</v>
      </c>
      <c r="P54" s="77">
        <v>0</v>
      </c>
      <c r="Q54" s="77" t="s">
        <v>314</v>
      </c>
      <c r="R54" s="77" t="s">
        <v>314</v>
      </c>
      <c r="S54" s="77" t="s">
        <v>314</v>
      </c>
      <c r="T54" s="77">
        <v>0</v>
      </c>
      <c r="U54" s="77" t="s">
        <v>314</v>
      </c>
      <c r="V54" s="77" t="s">
        <v>314</v>
      </c>
      <c r="W54" s="77" t="s">
        <v>314</v>
      </c>
      <c r="X54" s="77">
        <v>0</v>
      </c>
      <c r="Y54" s="77" t="s">
        <v>314</v>
      </c>
      <c r="Z54" s="77" t="s">
        <v>314</v>
      </c>
      <c r="AA54" s="77" t="s">
        <v>314</v>
      </c>
      <c r="AB54" s="77">
        <v>0</v>
      </c>
      <c r="AC54" s="77" t="s">
        <v>314</v>
      </c>
      <c r="AD54" s="77" t="s">
        <v>314</v>
      </c>
      <c r="AE54" s="77" t="s">
        <v>314</v>
      </c>
      <c r="AF54" s="77" t="s">
        <v>314</v>
      </c>
      <c r="AG54" s="77" t="s">
        <v>314</v>
      </c>
      <c r="AH54" s="77" t="s">
        <v>314</v>
      </c>
      <c r="AI54" s="77" t="s">
        <v>314</v>
      </c>
      <c r="AJ54" s="77" t="s">
        <v>314</v>
      </c>
      <c r="AK54" s="77" t="s">
        <v>314</v>
      </c>
      <c r="AL54" s="77" t="s">
        <v>314</v>
      </c>
      <c r="AM54" s="77" t="s">
        <v>314</v>
      </c>
      <c r="AN54" s="77">
        <f t="shared" si="1"/>
        <v>0</v>
      </c>
      <c r="AO54" s="77">
        <v>0</v>
      </c>
    </row>
    <row r="55" spans="1:41" x14ac:dyDescent="0.25">
      <c r="A55" s="72" t="s">
        <v>118</v>
      </c>
      <c r="B55" s="71" t="s">
        <v>112</v>
      </c>
      <c r="C55" s="172">
        <f t="shared" si="2"/>
        <v>0</v>
      </c>
      <c r="D55" s="170">
        <v>0</v>
      </c>
      <c r="E55" s="171">
        <v>0</v>
      </c>
      <c r="F55" s="171">
        <f t="shared" si="0"/>
        <v>0</v>
      </c>
      <c r="G55" s="77" t="s">
        <v>314</v>
      </c>
      <c r="H55" s="77" t="s">
        <v>314</v>
      </c>
      <c r="I55" s="77" t="s">
        <v>314</v>
      </c>
      <c r="J55" s="77" t="s">
        <v>314</v>
      </c>
      <c r="K55" s="77" t="s">
        <v>314</v>
      </c>
      <c r="L55" s="77">
        <v>0</v>
      </c>
      <c r="M55" s="77" t="s">
        <v>314</v>
      </c>
      <c r="N55" s="77">
        <v>0</v>
      </c>
      <c r="O55" s="77" t="s">
        <v>314</v>
      </c>
      <c r="P55" s="77">
        <v>0</v>
      </c>
      <c r="Q55" s="77" t="s">
        <v>314</v>
      </c>
      <c r="R55" s="77" t="s">
        <v>314</v>
      </c>
      <c r="S55" s="77" t="s">
        <v>314</v>
      </c>
      <c r="T55" s="77">
        <v>0</v>
      </c>
      <c r="U55" s="77" t="s">
        <v>314</v>
      </c>
      <c r="V55" s="77" t="s">
        <v>314</v>
      </c>
      <c r="W55" s="77" t="s">
        <v>314</v>
      </c>
      <c r="X55" s="77">
        <v>0</v>
      </c>
      <c r="Y55" s="77" t="s">
        <v>314</v>
      </c>
      <c r="Z55" s="77" t="s">
        <v>314</v>
      </c>
      <c r="AA55" s="77" t="s">
        <v>314</v>
      </c>
      <c r="AB55" s="77">
        <v>0</v>
      </c>
      <c r="AC55" s="77" t="s">
        <v>314</v>
      </c>
      <c r="AD55" s="77" t="s">
        <v>314</v>
      </c>
      <c r="AE55" s="77" t="s">
        <v>314</v>
      </c>
      <c r="AF55" s="77" t="s">
        <v>314</v>
      </c>
      <c r="AG55" s="77" t="s">
        <v>314</v>
      </c>
      <c r="AH55" s="77" t="s">
        <v>314</v>
      </c>
      <c r="AI55" s="77" t="s">
        <v>314</v>
      </c>
      <c r="AJ55" s="77" t="s">
        <v>314</v>
      </c>
      <c r="AK55" s="77" t="s">
        <v>314</v>
      </c>
      <c r="AL55" s="77" t="s">
        <v>314</v>
      </c>
      <c r="AM55" s="77" t="s">
        <v>314</v>
      </c>
      <c r="AN55" s="77">
        <f t="shared" si="1"/>
        <v>0</v>
      </c>
      <c r="AO55" s="77">
        <v>0</v>
      </c>
    </row>
    <row r="56" spans="1:41" x14ac:dyDescent="0.25">
      <c r="A56" s="72" t="s">
        <v>117</v>
      </c>
      <c r="B56" s="71" t="s">
        <v>111</v>
      </c>
      <c r="C56" s="173">
        <v>0</v>
      </c>
      <c r="D56" s="170">
        <v>0</v>
      </c>
      <c r="E56" s="171">
        <v>0</v>
      </c>
      <c r="F56" s="171">
        <f t="shared" si="0"/>
        <v>0</v>
      </c>
      <c r="G56" s="77" t="s">
        <v>314</v>
      </c>
      <c r="H56" s="77" t="s">
        <v>314</v>
      </c>
      <c r="I56" s="77" t="s">
        <v>314</v>
      </c>
      <c r="J56" s="77" t="s">
        <v>314</v>
      </c>
      <c r="K56" s="77" t="s">
        <v>314</v>
      </c>
      <c r="L56" s="77">
        <v>0</v>
      </c>
      <c r="M56" s="77" t="s">
        <v>314</v>
      </c>
      <c r="N56" s="77">
        <v>0</v>
      </c>
      <c r="O56" s="77" t="s">
        <v>314</v>
      </c>
      <c r="P56" s="77">
        <v>0</v>
      </c>
      <c r="Q56" s="77" t="s">
        <v>314</v>
      </c>
      <c r="R56" s="77" t="s">
        <v>314</v>
      </c>
      <c r="S56" s="77" t="s">
        <v>314</v>
      </c>
      <c r="T56" s="77">
        <v>0</v>
      </c>
      <c r="U56" s="77" t="s">
        <v>314</v>
      </c>
      <c r="V56" s="77" t="s">
        <v>314</v>
      </c>
      <c r="W56" s="77" t="s">
        <v>314</v>
      </c>
      <c r="X56" s="77">
        <v>0</v>
      </c>
      <c r="Y56" s="77" t="s">
        <v>314</v>
      </c>
      <c r="Z56" s="77" t="s">
        <v>314</v>
      </c>
      <c r="AA56" s="77" t="s">
        <v>314</v>
      </c>
      <c r="AB56" s="77">
        <v>0</v>
      </c>
      <c r="AC56" s="77" t="s">
        <v>314</v>
      </c>
      <c r="AD56" s="77" t="s">
        <v>314</v>
      </c>
      <c r="AE56" s="77" t="s">
        <v>314</v>
      </c>
      <c r="AF56" s="77" t="s">
        <v>314</v>
      </c>
      <c r="AG56" s="77" t="s">
        <v>314</v>
      </c>
      <c r="AH56" s="77" t="s">
        <v>314</v>
      </c>
      <c r="AI56" s="77" t="s">
        <v>314</v>
      </c>
      <c r="AJ56" s="77" t="s">
        <v>314</v>
      </c>
      <c r="AK56" s="77" t="s">
        <v>314</v>
      </c>
      <c r="AL56" s="77" t="s">
        <v>314</v>
      </c>
      <c r="AM56" s="77" t="s">
        <v>314</v>
      </c>
      <c r="AN56" s="77">
        <f t="shared" si="1"/>
        <v>0</v>
      </c>
      <c r="AO56" s="77">
        <v>0</v>
      </c>
    </row>
    <row r="57" spans="1:41" ht="18.75" x14ac:dyDescent="0.25">
      <c r="A57" s="72" t="s">
        <v>116</v>
      </c>
      <c r="B57" s="71" t="s">
        <v>110</v>
      </c>
      <c r="C57" s="173">
        <v>1</v>
      </c>
      <c r="D57" s="170">
        <v>0</v>
      </c>
      <c r="E57" s="171">
        <v>0</v>
      </c>
      <c r="F57" s="171">
        <f t="shared" si="0"/>
        <v>1</v>
      </c>
      <c r="G57" s="77" t="s">
        <v>314</v>
      </c>
      <c r="H57" s="77" t="s">
        <v>314</v>
      </c>
      <c r="I57" s="77" t="s">
        <v>314</v>
      </c>
      <c r="J57" s="77" t="s">
        <v>314</v>
      </c>
      <c r="K57" s="77" t="s">
        <v>314</v>
      </c>
      <c r="L57" s="77">
        <f>F57</f>
        <v>1</v>
      </c>
      <c r="M57" s="77">
        <f>M52</f>
        <v>4</v>
      </c>
      <c r="N57" s="77">
        <v>0</v>
      </c>
      <c r="O57" s="77">
        <v>0</v>
      </c>
      <c r="P57" s="77">
        <v>0</v>
      </c>
      <c r="Q57" s="77" t="s">
        <v>314</v>
      </c>
      <c r="R57" s="77" t="s">
        <v>314</v>
      </c>
      <c r="S57" s="77" t="s">
        <v>314</v>
      </c>
      <c r="T57" s="77">
        <v>0</v>
      </c>
      <c r="U57" s="77" t="s">
        <v>314</v>
      </c>
      <c r="V57" s="77" t="s">
        <v>314</v>
      </c>
      <c r="W57" s="77" t="s">
        <v>314</v>
      </c>
      <c r="X57" s="77">
        <v>0</v>
      </c>
      <c r="Y57" s="77" t="s">
        <v>314</v>
      </c>
      <c r="Z57" s="77" t="s">
        <v>314</v>
      </c>
      <c r="AA57" s="77" t="s">
        <v>314</v>
      </c>
      <c r="AB57" s="77">
        <v>0</v>
      </c>
      <c r="AC57" s="77" t="s">
        <v>314</v>
      </c>
      <c r="AD57" s="77" t="s">
        <v>314</v>
      </c>
      <c r="AE57" s="77" t="s">
        <v>314</v>
      </c>
      <c r="AF57" s="77" t="s">
        <v>314</v>
      </c>
      <c r="AG57" s="77" t="s">
        <v>314</v>
      </c>
      <c r="AH57" s="77" t="s">
        <v>314</v>
      </c>
      <c r="AI57" s="77" t="s">
        <v>314</v>
      </c>
      <c r="AJ57" s="77" t="s">
        <v>314</v>
      </c>
      <c r="AK57" s="77" t="s">
        <v>314</v>
      </c>
      <c r="AL57" s="77" t="s">
        <v>314</v>
      </c>
      <c r="AM57" s="77" t="s">
        <v>314</v>
      </c>
      <c r="AN57" s="77">
        <f t="shared" si="1"/>
        <v>1</v>
      </c>
      <c r="AO57" s="77">
        <f>N57</f>
        <v>0</v>
      </c>
    </row>
    <row r="58" spans="1:41" ht="36.75" customHeight="1" x14ac:dyDescent="0.25">
      <c r="A58" s="75" t="s">
        <v>58</v>
      </c>
      <c r="B58" s="94" t="s">
        <v>215</v>
      </c>
      <c r="C58" s="173">
        <v>0</v>
      </c>
      <c r="D58" s="170">
        <v>0</v>
      </c>
      <c r="E58" s="171">
        <v>0</v>
      </c>
      <c r="F58" s="171">
        <f t="shared" si="0"/>
        <v>0</v>
      </c>
      <c r="G58" s="77" t="s">
        <v>314</v>
      </c>
      <c r="H58" s="77" t="s">
        <v>314</v>
      </c>
      <c r="I58" s="77" t="s">
        <v>314</v>
      </c>
      <c r="J58" s="77" t="s">
        <v>314</v>
      </c>
      <c r="K58" s="77" t="s">
        <v>314</v>
      </c>
      <c r="L58" s="77">
        <v>0</v>
      </c>
      <c r="M58" s="77" t="s">
        <v>314</v>
      </c>
      <c r="N58" s="77">
        <v>0</v>
      </c>
      <c r="O58" s="77" t="s">
        <v>314</v>
      </c>
      <c r="P58" s="77">
        <v>0</v>
      </c>
      <c r="Q58" s="77" t="s">
        <v>314</v>
      </c>
      <c r="R58" s="77" t="s">
        <v>314</v>
      </c>
      <c r="S58" s="77" t="s">
        <v>314</v>
      </c>
      <c r="T58" s="77">
        <v>0</v>
      </c>
      <c r="U58" s="77" t="s">
        <v>314</v>
      </c>
      <c r="V58" s="77" t="s">
        <v>314</v>
      </c>
      <c r="W58" s="77" t="s">
        <v>314</v>
      </c>
      <c r="X58" s="77">
        <v>0</v>
      </c>
      <c r="Y58" s="77" t="s">
        <v>314</v>
      </c>
      <c r="Z58" s="77" t="s">
        <v>314</v>
      </c>
      <c r="AA58" s="77" t="s">
        <v>314</v>
      </c>
      <c r="AB58" s="77">
        <v>0</v>
      </c>
      <c r="AC58" s="77" t="s">
        <v>314</v>
      </c>
      <c r="AD58" s="77" t="s">
        <v>314</v>
      </c>
      <c r="AE58" s="77" t="s">
        <v>314</v>
      </c>
      <c r="AF58" s="77" t="s">
        <v>314</v>
      </c>
      <c r="AG58" s="77" t="s">
        <v>314</v>
      </c>
      <c r="AH58" s="77" t="s">
        <v>314</v>
      </c>
      <c r="AI58" s="77" t="s">
        <v>314</v>
      </c>
      <c r="AJ58" s="77" t="s">
        <v>314</v>
      </c>
      <c r="AK58" s="77" t="s">
        <v>314</v>
      </c>
      <c r="AL58" s="77" t="s">
        <v>314</v>
      </c>
      <c r="AM58" s="77" t="s">
        <v>314</v>
      </c>
      <c r="AN58" s="77">
        <f t="shared" si="1"/>
        <v>0</v>
      </c>
      <c r="AO58" s="77">
        <v>0</v>
      </c>
    </row>
    <row r="59" spans="1:41" x14ac:dyDescent="0.25">
      <c r="A59" s="75" t="s">
        <v>56</v>
      </c>
      <c r="B59" s="74" t="s">
        <v>115</v>
      </c>
      <c r="C59" s="173">
        <v>0</v>
      </c>
      <c r="D59" s="170">
        <v>0</v>
      </c>
      <c r="E59" s="171">
        <v>0</v>
      </c>
      <c r="F59" s="171">
        <f t="shared" si="0"/>
        <v>0</v>
      </c>
      <c r="G59" s="77" t="s">
        <v>314</v>
      </c>
      <c r="H59" s="77" t="s">
        <v>314</v>
      </c>
      <c r="I59" s="77" t="s">
        <v>314</v>
      </c>
      <c r="J59" s="77" t="s">
        <v>314</v>
      </c>
      <c r="K59" s="77" t="s">
        <v>314</v>
      </c>
      <c r="L59" s="77">
        <v>0</v>
      </c>
      <c r="M59" s="77" t="s">
        <v>314</v>
      </c>
      <c r="N59" s="77">
        <v>0</v>
      </c>
      <c r="O59" s="77" t="s">
        <v>314</v>
      </c>
      <c r="P59" s="77">
        <v>0</v>
      </c>
      <c r="Q59" s="77" t="s">
        <v>314</v>
      </c>
      <c r="R59" s="77" t="s">
        <v>314</v>
      </c>
      <c r="S59" s="77" t="s">
        <v>314</v>
      </c>
      <c r="T59" s="77">
        <v>0</v>
      </c>
      <c r="U59" s="77" t="s">
        <v>314</v>
      </c>
      <c r="V59" s="77" t="s">
        <v>314</v>
      </c>
      <c r="W59" s="77" t="s">
        <v>314</v>
      </c>
      <c r="X59" s="77">
        <v>0</v>
      </c>
      <c r="Y59" s="77" t="s">
        <v>314</v>
      </c>
      <c r="Z59" s="77" t="s">
        <v>314</v>
      </c>
      <c r="AA59" s="77" t="s">
        <v>314</v>
      </c>
      <c r="AB59" s="77">
        <v>0</v>
      </c>
      <c r="AC59" s="77" t="s">
        <v>314</v>
      </c>
      <c r="AD59" s="77" t="s">
        <v>314</v>
      </c>
      <c r="AE59" s="77" t="s">
        <v>314</v>
      </c>
      <c r="AF59" s="77" t="s">
        <v>314</v>
      </c>
      <c r="AG59" s="77" t="s">
        <v>314</v>
      </c>
      <c r="AH59" s="77" t="s">
        <v>314</v>
      </c>
      <c r="AI59" s="77" t="s">
        <v>314</v>
      </c>
      <c r="AJ59" s="77" t="s">
        <v>314</v>
      </c>
      <c r="AK59" s="77" t="s">
        <v>314</v>
      </c>
      <c r="AL59" s="77" t="s">
        <v>314</v>
      </c>
      <c r="AM59" s="77" t="s">
        <v>314</v>
      </c>
      <c r="AN59" s="77">
        <f t="shared" si="1"/>
        <v>0</v>
      </c>
      <c r="AO59" s="77">
        <v>0</v>
      </c>
    </row>
    <row r="60" spans="1:41" x14ac:dyDescent="0.25">
      <c r="A60" s="72" t="s">
        <v>209</v>
      </c>
      <c r="B60" s="73" t="s">
        <v>136</v>
      </c>
      <c r="C60" s="173">
        <v>0</v>
      </c>
      <c r="D60" s="170">
        <v>0</v>
      </c>
      <c r="E60" s="171">
        <v>0</v>
      </c>
      <c r="F60" s="171">
        <f t="shared" si="0"/>
        <v>0</v>
      </c>
      <c r="G60" s="77" t="s">
        <v>314</v>
      </c>
      <c r="H60" s="77" t="s">
        <v>314</v>
      </c>
      <c r="I60" s="77" t="s">
        <v>314</v>
      </c>
      <c r="J60" s="77" t="s">
        <v>314</v>
      </c>
      <c r="K60" s="77" t="s">
        <v>314</v>
      </c>
      <c r="L60" s="77">
        <v>0</v>
      </c>
      <c r="M60" s="77" t="s">
        <v>314</v>
      </c>
      <c r="N60" s="77">
        <v>0</v>
      </c>
      <c r="O60" s="77" t="s">
        <v>314</v>
      </c>
      <c r="P60" s="77">
        <v>0</v>
      </c>
      <c r="Q60" s="77" t="s">
        <v>314</v>
      </c>
      <c r="R60" s="77" t="s">
        <v>314</v>
      </c>
      <c r="S60" s="77" t="s">
        <v>314</v>
      </c>
      <c r="T60" s="77">
        <v>0</v>
      </c>
      <c r="U60" s="77" t="s">
        <v>314</v>
      </c>
      <c r="V60" s="77" t="s">
        <v>314</v>
      </c>
      <c r="W60" s="77" t="s">
        <v>314</v>
      </c>
      <c r="X60" s="77">
        <v>0</v>
      </c>
      <c r="Y60" s="77" t="s">
        <v>314</v>
      </c>
      <c r="Z60" s="77" t="s">
        <v>314</v>
      </c>
      <c r="AA60" s="77" t="s">
        <v>314</v>
      </c>
      <c r="AB60" s="77">
        <v>0</v>
      </c>
      <c r="AC60" s="77" t="s">
        <v>314</v>
      </c>
      <c r="AD60" s="77" t="s">
        <v>314</v>
      </c>
      <c r="AE60" s="77" t="s">
        <v>314</v>
      </c>
      <c r="AF60" s="77" t="s">
        <v>314</v>
      </c>
      <c r="AG60" s="77" t="s">
        <v>314</v>
      </c>
      <c r="AH60" s="77" t="s">
        <v>314</v>
      </c>
      <c r="AI60" s="77" t="s">
        <v>314</v>
      </c>
      <c r="AJ60" s="77" t="s">
        <v>314</v>
      </c>
      <c r="AK60" s="77" t="s">
        <v>314</v>
      </c>
      <c r="AL60" s="77" t="s">
        <v>314</v>
      </c>
      <c r="AM60" s="77" t="s">
        <v>314</v>
      </c>
      <c r="AN60" s="77">
        <f t="shared" si="1"/>
        <v>0</v>
      </c>
      <c r="AO60" s="77">
        <v>0</v>
      </c>
    </row>
    <row r="61" spans="1:41" x14ac:dyDescent="0.25">
      <c r="A61" s="72" t="s">
        <v>210</v>
      </c>
      <c r="B61" s="73" t="s">
        <v>134</v>
      </c>
      <c r="C61" s="173">
        <v>0</v>
      </c>
      <c r="D61" s="170">
        <v>0</v>
      </c>
      <c r="E61" s="171">
        <v>0</v>
      </c>
      <c r="F61" s="171">
        <f t="shared" si="0"/>
        <v>0</v>
      </c>
      <c r="G61" s="77" t="s">
        <v>314</v>
      </c>
      <c r="H61" s="77" t="s">
        <v>314</v>
      </c>
      <c r="I61" s="77" t="s">
        <v>314</v>
      </c>
      <c r="J61" s="77" t="s">
        <v>314</v>
      </c>
      <c r="K61" s="77" t="s">
        <v>314</v>
      </c>
      <c r="L61" s="77">
        <v>0</v>
      </c>
      <c r="M61" s="77" t="s">
        <v>314</v>
      </c>
      <c r="N61" s="77">
        <v>0</v>
      </c>
      <c r="O61" s="77" t="s">
        <v>314</v>
      </c>
      <c r="P61" s="77">
        <v>0</v>
      </c>
      <c r="Q61" s="77" t="s">
        <v>314</v>
      </c>
      <c r="R61" s="77" t="s">
        <v>314</v>
      </c>
      <c r="S61" s="77" t="s">
        <v>314</v>
      </c>
      <c r="T61" s="77">
        <v>0</v>
      </c>
      <c r="U61" s="77" t="s">
        <v>314</v>
      </c>
      <c r="V61" s="77" t="s">
        <v>314</v>
      </c>
      <c r="W61" s="77" t="s">
        <v>314</v>
      </c>
      <c r="X61" s="77">
        <v>0</v>
      </c>
      <c r="Y61" s="77" t="s">
        <v>314</v>
      </c>
      <c r="Z61" s="77" t="s">
        <v>314</v>
      </c>
      <c r="AA61" s="77" t="s">
        <v>314</v>
      </c>
      <c r="AB61" s="77">
        <v>0</v>
      </c>
      <c r="AC61" s="77" t="s">
        <v>314</v>
      </c>
      <c r="AD61" s="77" t="s">
        <v>314</v>
      </c>
      <c r="AE61" s="77" t="s">
        <v>314</v>
      </c>
      <c r="AF61" s="77" t="s">
        <v>314</v>
      </c>
      <c r="AG61" s="77" t="s">
        <v>314</v>
      </c>
      <c r="AH61" s="77" t="s">
        <v>314</v>
      </c>
      <c r="AI61" s="77" t="s">
        <v>314</v>
      </c>
      <c r="AJ61" s="77" t="s">
        <v>314</v>
      </c>
      <c r="AK61" s="77" t="s">
        <v>314</v>
      </c>
      <c r="AL61" s="77" t="s">
        <v>314</v>
      </c>
      <c r="AM61" s="77" t="s">
        <v>314</v>
      </c>
      <c r="AN61" s="77">
        <f t="shared" si="1"/>
        <v>0</v>
      </c>
      <c r="AO61" s="77">
        <v>0</v>
      </c>
    </row>
    <row r="62" spans="1:41" x14ac:dyDescent="0.25">
      <c r="A62" s="72" t="s">
        <v>211</v>
      </c>
      <c r="B62" s="73" t="s">
        <v>132</v>
      </c>
      <c r="C62" s="173">
        <v>0</v>
      </c>
      <c r="D62" s="170">
        <v>0</v>
      </c>
      <c r="E62" s="171">
        <v>0</v>
      </c>
      <c r="F62" s="171">
        <f t="shared" si="0"/>
        <v>0</v>
      </c>
      <c r="G62" s="77" t="s">
        <v>314</v>
      </c>
      <c r="H62" s="77" t="s">
        <v>314</v>
      </c>
      <c r="I62" s="77" t="s">
        <v>314</v>
      </c>
      <c r="J62" s="77" t="s">
        <v>314</v>
      </c>
      <c r="K62" s="77" t="s">
        <v>314</v>
      </c>
      <c r="L62" s="77">
        <v>0</v>
      </c>
      <c r="M62" s="77" t="s">
        <v>314</v>
      </c>
      <c r="N62" s="77">
        <v>0</v>
      </c>
      <c r="O62" s="77" t="s">
        <v>314</v>
      </c>
      <c r="P62" s="77">
        <v>0</v>
      </c>
      <c r="Q62" s="77" t="s">
        <v>314</v>
      </c>
      <c r="R62" s="77" t="s">
        <v>314</v>
      </c>
      <c r="S62" s="77" t="s">
        <v>314</v>
      </c>
      <c r="T62" s="77">
        <v>0</v>
      </c>
      <c r="U62" s="77" t="s">
        <v>314</v>
      </c>
      <c r="V62" s="77" t="s">
        <v>314</v>
      </c>
      <c r="W62" s="77" t="s">
        <v>314</v>
      </c>
      <c r="X62" s="77">
        <v>0</v>
      </c>
      <c r="Y62" s="77" t="s">
        <v>314</v>
      </c>
      <c r="Z62" s="77" t="s">
        <v>314</v>
      </c>
      <c r="AA62" s="77" t="s">
        <v>314</v>
      </c>
      <c r="AB62" s="77">
        <v>0</v>
      </c>
      <c r="AC62" s="77" t="s">
        <v>314</v>
      </c>
      <c r="AD62" s="77" t="s">
        <v>314</v>
      </c>
      <c r="AE62" s="77" t="s">
        <v>314</v>
      </c>
      <c r="AF62" s="77" t="s">
        <v>314</v>
      </c>
      <c r="AG62" s="77" t="s">
        <v>314</v>
      </c>
      <c r="AH62" s="77" t="s">
        <v>314</v>
      </c>
      <c r="AI62" s="77" t="s">
        <v>314</v>
      </c>
      <c r="AJ62" s="77" t="s">
        <v>314</v>
      </c>
      <c r="AK62" s="77" t="s">
        <v>314</v>
      </c>
      <c r="AL62" s="77" t="s">
        <v>314</v>
      </c>
      <c r="AM62" s="77" t="s">
        <v>314</v>
      </c>
      <c r="AN62" s="77">
        <f t="shared" si="1"/>
        <v>0</v>
      </c>
      <c r="AO62" s="77">
        <v>0</v>
      </c>
    </row>
    <row r="63" spans="1:41" x14ac:dyDescent="0.25">
      <c r="A63" s="72" t="s">
        <v>212</v>
      </c>
      <c r="B63" s="73" t="s">
        <v>214</v>
      </c>
      <c r="C63" s="173">
        <v>0</v>
      </c>
      <c r="D63" s="170">
        <v>0</v>
      </c>
      <c r="E63" s="171">
        <v>0</v>
      </c>
      <c r="F63" s="171">
        <f t="shared" si="0"/>
        <v>0</v>
      </c>
      <c r="G63" s="77" t="s">
        <v>314</v>
      </c>
      <c r="H63" s="77" t="s">
        <v>314</v>
      </c>
      <c r="I63" s="77" t="s">
        <v>314</v>
      </c>
      <c r="J63" s="77" t="s">
        <v>314</v>
      </c>
      <c r="K63" s="77" t="s">
        <v>314</v>
      </c>
      <c r="L63" s="77">
        <v>0</v>
      </c>
      <c r="M63" s="77" t="s">
        <v>314</v>
      </c>
      <c r="N63" s="77">
        <v>0</v>
      </c>
      <c r="O63" s="77" t="s">
        <v>314</v>
      </c>
      <c r="P63" s="77">
        <v>0</v>
      </c>
      <c r="Q63" s="77" t="s">
        <v>314</v>
      </c>
      <c r="R63" s="77" t="s">
        <v>314</v>
      </c>
      <c r="S63" s="77" t="s">
        <v>314</v>
      </c>
      <c r="T63" s="77">
        <v>0</v>
      </c>
      <c r="U63" s="77" t="s">
        <v>314</v>
      </c>
      <c r="V63" s="77" t="s">
        <v>314</v>
      </c>
      <c r="W63" s="77" t="s">
        <v>314</v>
      </c>
      <c r="X63" s="77">
        <v>0</v>
      </c>
      <c r="Y63" s="77" t="s">
        <v>314</v>
      </c>
      <c r="Z63" s="77" t="s">
        <v>314</v>
      </c>
      <c r="AA63" s="77" t="s">
        <v>314</v>
      </c>
      <c r="AB63" s="77">
        <v>0</v>
      </c>
      <c r="AC63" s="77" t="s">
        <v>314</v>
      </c>
      <c r="AD63" s="77" t="s">
        <v>314</v>
      </c>
      <c r="AE63" s="77" t="s">
        <v>314</v>
      </c>
      <c r="AF63" s="77" t="s">
        <v>314</v>
      </c>
      <c r="AG63" s="77" t="s">
        <v>314</v>
      </c>
      <c r="AH63" s="77" t="s">
        <v>314</v>
      </c>
      <c r="AI63" s="77" t="s">
        <v>314</v>
      </c>
      <c r="AJ63" s="77" t="s">
        <v>314</v>
      </c>
      <c r="AK63" s="77" t="s">
        <v>314</v>
      </c>
      <c r="AL63" s="77" t="s">
        <v>314</v>
      </c>
      <c r="AM63" s="77" t="s">
        <v>314</v>
      </c>
      <c r="AN63" s="77">
        <f t="shared" si="1"/>
        <v>0</v>
      </c>
      <c r="AO63" s="77">
        <v>0</v>
      </c>
    </row>
    <row r="64" spans="1:41" ht="18.75" x14ac:dyDescent="0.25">
      <c r="A64" s="72" t="s">
        <v>213</v>
      </c>
      <c r="B64" s="71" t="s">
        <v>110</v>
      </c>
      <c r="C64" s="173">
        <v>0</v>
      </c>
      <c r="D64" s="170">
        <v>0</v>
      </c>
      <c r="E64" s="171">
        <v>0</v>
      </c>
      <c r="F64" s="171">
        <f t="shared" si="0"/>
        <v>0</v>
      </c>
      <c r="G64" s="77" t="s">
        <v>314</v>
      </c>
      <c r="H64" s="77" t="s">
        <v>314</v>
      </c>
      <c r="I64" s="77" t="s">
        <v>314</v>
      </c>
      <c r="J64" s="77" t="s">
        <v>314</v>
      </c>
      <c r="K64" s="77" t="s">
        <v>314</v>
      </c>
      <c r="L64" s="77">
        <v>0</v>
      </c>
      <c r="M64" s="77" t="s">
        <v>314</v>
      </c>
      <c r="N64" s="77">
        <v>0</v>
      </c>
      <c r="O64" s="77" t="s">
        <v>314</v>
      </c>
      <c r="P64" s="77">
        <v>0</v>
      </c>
      <c r="Q64" s="77" t="s">
        <v>314</v>
      </c>
      <c r="R64" s="77" t="s">
        <v>314</v>
      </c>
      <c r="S64" s="77" t="s">
        <v>314</v>
      </c>
      <c r="T64" s="77">
        <v>0</v>
      </c>
      <c r="U64" s="77" t="s">
        <v>314</v>
      </c>
      <c r="V64" s="77" t="s">
        <v>314</v>
      </c>
      <c r="W64" s="77" t="s">
        <v>314</v>
      </c>
      <c r="X64" s="77">
        <v>0</v>
      </c>
      <c r="Y64" s="77" t="s">
        <v>314</v>
      </c>
      <c r="Z64" s="77" t="s">
        <v>314</v>
      </c>
      <c r="AA64" s="77" t="s">
        <v>314</v>
      </c>
      <c r="AB64" s="77">
        <v>0</v>
      </c>
      <c r="AC64" s="77" t="s">
        <v>314</v>
      </c>
      <c r="AD64" s="77" t="s">
        <v>314</v>
      </c>
      <c r="AE64" s="77" t="s">
        <v>314</v>
      </c>
      <c r="AF64" s="77" t="s">
        <v>314</v>
      </c>
      <c r="AG64" s="77" t="s">
        <v>314</v>
      </c>
      <c r="AH64" s="77" t="s">
        <v>314</v>
      </c>
      <c r="AI64" s="77" t="s">
        <v>314</v>
      </c>
      <c r="AJ64" s="77" t="s">
        <v>314</v>
      </c>
      <c r="AK64" s="77" t="s">
        <v>314</v>
      </c>
      <c r="AL64" s="77" t="s">
        <v>314</v>
      </c>
      <c r="AM64" s="77" t="s">
        <v>314</v>
      </c>
      <c r="AN64" s="77">
        <f t="shared" si="1"/>
        <v>0</v>
      </c>
      <c r="AO64" s="77">
        <v>0</v>
      </c>
    </row>
    <row r="65" spans="1:40"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row>
    <row r="66" spans="1:40" ht="54" customHeight="1" x14ac:dyDescent="0.25">
      <c r="A66" s="59"/>
      <c r="B66" s="393"/>
      <c r="C66" s="393"/>
      <c r="D66" s="393"/>
      <c r="E66" s="393"/>
      <c r="F66" s="393"/>
      <c r="G66" s="393"/>
      <c r="H66" s="393"/>
      <c r="I66" s="393"/>
      <c r="J66" s="63"/>
      <c r="K66" s="63"/>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row>
    <row r="67" spans="1:40" x14ac:dyDescent="0.25">
      <c r="A67" s="59"/>
      <c r="B67" s="59"/>
      <c r="C67" s="59"/>
      <c r="D67" s="59"/>
      <c r="E67" s="59"/>
      <c r="F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row>
    <row r="68" spans="1:40" ht="50.25" customHeight="1" x14ac:dyDescent="0.25">
      <c r="A68" s="59"/>
      <c r="B68" s="394"/>
      <c r="C68" s="394"/>
      <c r="D68" s="394"/>
      <c r="E68" s="394"/>
      <c r="F68" s="394"/>
      <c r="G68" s="394"/>
      <c r="H68" s="394"/>
      <c r="I68" s="394"/>
      <c r="J68" s="64"/>
      <c r="K68" s="64"/>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row>
    <row r="69" spans="1:40" x14ac:dyDescent="0.25">
      <c r="A69" s="59"/>
      <c r="B69" s="59"/>
      <c r="C69" s="59"/>
      <c r="D69" s="59"/>
      <c r="E69" s="59"/>
      <c r="F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row>
    <row r="70" spans="1:40" ht="36.75" customHeight="1" x14ac:dyDescent="0.25">
      <c r="A70" s="59"/>
      <c r="B70" s="393"/>
      <c r="C70" s="393"/>
      <c r="D70" s="393"/>
      <c r="E70" s="393"/>
      <c r="F70" s="393"/>
      <c r="G70" s="393"/>
      <c r="H70" s="393"/>
      <c r="I70" s="393"/>
      <c r="J70" s="63"/>
      <c r="K70" s="63"/>
      <c r="L70" s="59"/>
      <c r="M70" s="59"/>
      <c r="N70" s="59"/>
      <c r="O70" s="59"/>
      <c r="P70" s="59"/>
      <c r="Q70" s="59"/>
      <c r="R70" s="59"/>
      <c r="S70" s="59"/>
      <c r="T70" s="59"/>
      <c r="U70" s="59"/>
      <c r="V70" s="59"/>
      <c r="W70" s="59"/>
      <c r="X70" s="59"/>
      <c r="Y70" s="59"/>
      <c r="Z70" s="59"/>
      <c r="AA70" s="59"/>
      <c r="AB70" s="59"/>
      <c r="AC70" s="59"/>
      <c r="AD70" s="59"/>
      <c r="AE70" s="59"/>
      <c r="AF70" s="59"/>
      <c r="AG70" s="59"/>
      <c r="AH70" s="59"/>
      <c r="AI70" s="59"/>
      <c r="AJ70" s="59"/>
      <c r="AK70" s="59"/>
      <c r="AL70" s="59"/>
      <c r="AM70" s="59"/>
      <c r="AN70" s="59"/>
    </row>
    <row r="71" spans="1:40" x14ac:dyDescent="0.25">
      <c r="A71" s="59"/>
      <c r="B71" s="66"/>
      <c r="C71" s="66"/>
      <c r="D71" s="66"/>
      <c r="E71" s="66"/>
      <c r="F71" s="66"/>
      <c r="L71" s="59"/>
      <c r="M71" s="59"/>
      <c r="N71" s="65"/>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row>
    <row r="72" spans="1:40" ht="51" customHeight="1" x14ac:dyDescent="0.25">
      <c r="A72" s="59"/>
      <c r="B72" s="393"/>
      <c r="C72" s="393"/>
      <c r="D72" s="393"/>
      <c r="E72" s="393"/>
      <c r="F72" s="393"/>
      <c r="G72" s="393"/>
      <c r="H72" s="393"/>
      <c r="I72" s="393"/>
      <c r="J72" s="63"/>
      <c r="K72" s="63"/>
      <c r="L72" s="59"/>
      <c r="M72" s="59"/>
      <c r="N72" s="65"/>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row>
    <row r="73" spans="1:40" ht="32.25" customHeight="1" x14ac:dyDescent="0.25">
      <c r="A73" s="59"/>
      <c r="B73" s="394"/>
      <c r="C73" s="394"/>
      <c r="D73" s="394"/>
      <c r="E73" s="394"/>
      <c r="F73" s="394"/>
      <c r="G73" s="394"/>
      <c r="H73" s="394"/>
      <c r="I73" s="394"/>
      <c r="J73" s="64"/>
      <c r="K73" s="64"/>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row>
    <row r="74" spans="1:40" ht="51.75" customHeight="1" x14ac:dyDescent="0.25">
      <c r="A74" s="59"/>
      <c r="B74" s="393"/>
      <c r="C74" s="393"/>
      <c r="D74" s="393"/>
      <c r="E74" s="393"/>
      <c r="F74" s="393"/>
      <c r="G74" s="393"/>
      <c r="H74" s="393"/>
      <c r="I74" s="393"/>
      <c r="J74" s="63"/>
      <c r="K74" s="63"/>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row>
    <row r="75" spans="1:40" ht="21.75" customHeight="1" x14ac:dyDescent="0.25">
      <c r="A75" s="59"/>
      <c r="B75" s="391"/>
      <c r="C75" s="391"/>
      <c r="D75" s="391"/>
      <c r="E75" s="391"/>
      <c r="F75" s="391"/>
      <c r="G75" s="391"/>
      <c r="H75" s="391"/>
      <c r="I75" s="391"/>
      <c r="J75" s="62"/>
      <c r="K75" s="62"/>
      <c r="L75" s="61"/>
      <c r="M75" s="61"/>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row>
    <row r="76" spans="1:40"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row>
    <row r="77" spans="1:40" ht="18.75" customHeight="1" x14ac:dyDescent="0.25">
      <c r="A77" s="59"/>
      <c r="B77" s="392"/>
      <c r="C77" s="392"/>
      <c r="D77" s="392"/>
      <c r="E77" s="392"/>
      <c r="F77" s="392"/>
      <c r="G77" s="392"/>
      <c r="H77" s="392"/>
      <c r="I77" s="392"/>
      <c r="J77" s="60"/>
      <c r="K77" s="60"/>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row>
    <row r="78" spans="1:40" x14ac:dyDescent="0.25">
      <c r="A78" s="59"/>
      <c r="B78" s="59"/>
      <c r="C78" s="59"/>
      <c r="D78" s="59"/>
      <c r="E78" s="59"/>
      <c r="F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row>
    <row r="79" spans="1:40" x14ac:dyDescent="0.25">
      <c r="A79" s="59"/>
      <c r="B79" s="59"/>
      <c r="C79" s="59"/>
      <c r="D79" s="59"/>
      <c r="E79" s="59"/>
      <c r="F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row>
    <row r="80" spans="1:4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МИШ</cp:lastModifiedBy>
  <cp:lastPrinted>2015-11-30T14:18:17Z</cp:lastPrinted>
  <dcterms:created xsi:type="dcterms:W3CDTF">2015-08-16T15:31:05Z</dcterms:created>
  <dcterms:modified xsi:type="dcterms:W3CDTF">2020-08-12T07:42:27Z</dcterms:modified>
</cp:coreProperties>
</file>