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1026_1022304648871_03\"/>
    </mc:Choice>
  </mc:AlternateContent>
  <bookViews>
    <workbookView xWindow="-28920" yWindow="-1605" windowWidth="28920" windowHeight="15840"/>
  </bookViews>
  <sheets>
    <sheet name="19 Квартал_ГКПЗ" sheetId="2" r:id="rId1"/>
  </sheets>
  <definedNames>
    <definedName name="_xlnm._FilterDatabase" localSheetId="0" hidden="1">'19 Квартал_ГКПЗ'!$A$26:$AU$26</definedName>
    <definedName name="_xlnm.Print_Area" localSheetId="0">'19 Квартал_ГКПЗ'!$A$5:$AU$26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6" i="2" l="1"/>
  <c r="Q36" i="2"/>
  <c r="Q41" i="2"/>
  <c r="Q40" i="2"/>
  <c r="O39" i="2"/>
  <c r="Q39" i="2"/>
  <c r="O40" i="2"/>
  <c r="O41" i="2"/>
  <c r="AA37" i="2"/>
  <c r="AA38" i="2"/>
  <c r="AA39" i="2"/>
  <c r="AA40" i="2"/>
  <c r="AA41" i="2"/>
  <c r="AA36" i="2"/>
  <c r="N34" i="2" l="1"/>
  <c r="N41" i="2" s="1"/>
  <c r="AD35" i="2" l="1"/>
  <c r="AF28" i="2" l="1"/>
  <c r="W28" i="2"/>
  <c r="S28" i="2"/>
  <c r="S29" i="2" s="1"/>
  <c r="S30" i="2" s="1"/>
  <c r="R28" i="2"/>
  <c r="N28" i="2"/>
  <c r="S31" i="2" l="1"/>
  <c r="S33" i="2"/>
  <c r="N29" i="2"/>
  <c r="N36" i="2" s="1"/>
  <c r="N35" i="2"/>
  <c r="W29" i="2"/>
  <c r="W35" i="2"/>
  <c r="AF35" i="2"/>
  <c r="AF29" i="2"/>
  <c r="AF30" i="2" s="1"/>
  <c r="AP27" i="2"/>
  <c r="N30" i="2" l="1"/>
  <c r="N31" i="2" s="1"/>
  <c r="N32" i="2" s="1"/>
  <c r="N39" i="2" s="1"/>
  <c r="W30" i="2"/>
  <c r="W33" i="2" s="1"/>
  <c r="W36" i="2" s="1"/>
  <c r="N33" i="2"/>
  <c r="N40" i="2" s="1"/>
  <c r="AF31" i="2"/>
  <c r="AF33" i="2"/>
  <c r="S34" i="2"/>
  <c r="S32" i="2"/>
  <c r="Q27" i="2"/>
  <c r="AF32" i="2" l="1"/>
  <c r="AF34" i="2"/>
  <c r="B26" i="2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<sst xmlns="http://schemas.openxmlformats.org/spreadsheetml/2006/main" count="354" uniqueCount="126">
  <si>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</si>
  <si>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</si>
  <si>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</si>
  <si>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</si>
  <si>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</si>
  <si>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</si>
  <si>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</si>
  <si>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</si>
  <si>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</si>
  <si>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</si>
  <si>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</si>
  <si>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</si>
  <si>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</si>
  <si>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</si>
  <si>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</si>
  <si>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</si>
  <si>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</si>
  <si>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</si>
  <si>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</si>
  <si>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</si>
  <si>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</si>
  <si>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</si>
  <si>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</si>
  <si>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</si>
  <si>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</si>
  <si>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</si>
  <si>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</si>
  <si>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</si>
  <si>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</si>
  <si>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</si>
  <si>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</si>
  <si>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</si>
  <si>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</si>
  <si>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</si>
  <si>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</si>
  <si>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</si>
  <si>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</si>
  <si>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</si>
  <si>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</si>
  <si>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</si>
  <si>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</si>
  <si>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</si>
  <si>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</si>
  <si>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</si>
  <si>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</si>
  <si>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</si>
  <si>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</si>
  <si>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</si>
  <si>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</si>
  <si>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</si>
  <si>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</si>
  <si>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</si>
  <si>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</si>
  <si>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</si>
  <si>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</si>
  <si>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</si>
  <si>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</si>
  <si>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</si>
  <si>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</si>
  <si>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</si>
  <si>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>ПС 35/6 кВ Н-6 "Новодмитриевская" в Северском районе</t>
  </si>
  <si>
    <t>E_NGT6</t>
  </si>
  <si>
    <t>х</t>
  </si>
  <si>
    <t>ПС 35/6 кВ И-7 "Черноморская" в Северском районе</t>
  </si>
  <si>
    <t>I_NGT7</t>
  </si>
  <si>
    <t>АО "НГТ-Энергия"</t>
  </si>
  <si>
    <t>Запрос цен</t>
  </si>
  <si>
    <t>ООО "РОСТЕХНОН", ЗАО "Группа компаний "Электрощит" - ТМ "Самара", АО "Торговый дом "Узэлектротехкомплект"</t>
  </si>
  <si>
    <t>Не указываются</t>
  </si>
  <si>
    <t>43 820,00 (ООО "Торговый дом "Узэлектротехкомплект"); 43 848,29 (ООО "РОСТТЕХНОН"); 49 872,70 (ЗАО "Группа компаний "Электрощит"-ТМ)</t>
  </si>
  <si>
    <t>ООО "Торговый дом "Узэлектротехкомплект"</t>
  </si>
  <si>
    <t>rn.tektorg.ru</t>
  </si>
  <si>
    <t>Производство электромонтажных работ</t>
  </si>
  <si>
    <t>нд</t>
  </si>
  <si>
    <t xml:space="preserve">Смета </t>
  </si>
  <si>
    <t>ПИР</t>
  </si>
  <si>
    <t>ООО Таврида Электрик ЮСК", АО "Торговый дом "Узэлектротехкомплект", ООО "ПИК Резонанс"</t>
  </si>
  <si>
    <t>699 151,57 (ООО "Таврида Электрик ЮСК"); 806 198,84 (ООО "ПИК Резонанс"); 750 000,00 (АО "Торговый дом "Узэлектротехкомплект")</t>
  </si>
  <si>
    <t>ООО "Таврида Электрик ЮСК"</t>
  </si>
  <si>
    <t>Реконструкция «Подстанция 35/6 кВ Х-4 «Абузы»</t>
  </si>
  <si>
    <t>J_1</t>
  </si>
  <si>
    <t>ООО "Таврида Электрик ЮСК" 836 844,72 руб.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</si>
  <si>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2020</t>
    </r>
    <r>
      <rPr>
        <b/>
        <sz val="14"/>
        <color theme="1"/>
        <rFont val="Times New Roman"/>
        <family val="1"/>
        <charset val="204"/>
      </rPr>
      <t>___ год</t>
    </r>
  </si>
  <si>
    <t>ООО "СЕВЗАПТЕХНИКА", ООО"ЭЛТЕРА", ЗАО "ГРУППА КОМПАНИЙ ЭЛЕКТРОЩИТ"-ТМ САМАРА", АО "КЭМОНТ", ООО "Комплексные альтернативные технологии", ООО "Электрощит-Черноземье", ООО "Свердловэлектро-силовые транформаторы", ООО "Таврида Электрик Омск", АО "Торговый дом Узэлектротехкомплект", АО "Пусковой элемент", АО "Производственное объединение Элтехниа", ООО "Энергозащита", ООО Торговый дом "Электрум-НГ", ООО "Бизнес Аспект",  ООО "ЦУП Чебоксарского электроаппаратного завода", АО "Чебоксарский электромеханический завод", ООО"Политех"</t>
  </si>
  <si>
    <t>АО "Кэмонт", ООО "Энергозащита", ООО "Бизнес аспект"</t>
  </si>
  <si>
    <t>-</t>
  </si>
  <si>
    <t>ЗАО "ГРУППА КОМПАНИЙ ЭЛЕКТРОЩИТ"-ТМ САМАРА"</t>
  </si>
  <si>
    <t>декабрь 2019 г.</t>
  </si>
  <si>
    <t>Участник №2 - 1944,6, Участник №1 - 2189,5, Участник №3 - 1990,1</t>
  </si>
  <si>
    <t>октябрь 2019 г.</t>
  </si>
  <si>
    <t>СМР</t>
  </si>
  <si>
    <t>Участник №2 - 4434,9, Участник №1 - 4582,2</t>
  </si>
  <si>
    <t>ноябрь 2019 г.</t>
  </si>
  <si>
    <t>ЗАО "ГК "Электрощит - ТМ Самара"</t>
  </si>
  <si>
    <t>ООО "Уральский Энергетический Союз"</t>
  </si>
  <si>
    <t>ПС 35/6 кВ Х-8 Ширванская</t>
  </si>
  <si>
    <t>Участник №1 - 700,49944, Участник №2 - 735,89038, Участник №3 - 708,33333</t>
  </si>
  <si>
    <t>Участник №3</t>
  </si>
  <si>
    <t>МТР</t>
  </si>
  <si>
    <t>Распределительное устройство</t>
  </si>
  <si>
    <t>Разъединитель, ограничитель для капитального строительства</t>
  </si>
  <si>
    <t>Силовой трансформатор</t>
  </si>
  <si>
    <t>Строительно-монтажные работы</t>
  </si>
  <si>
    <t xml:space="preserve">       АО «НГТ-Энергия»        </t>
  </si>
  <si>
    <t>J_5</t>
  </si>
  <si>
    <t xml:space="preserve">Отчет за 3 квартал 2020 года </t>
  </si>
  <si>
    <t>Выключатель вакуумный наружной установки с электромагнитным приводом с магнитной защепкой</t>
  </si>
  <si>
    <t>Участник 2 -14,255400
Участник 3 -8,259600
Участник 6 - 4,018080
Участник 7 - 6,337000
Участник 5 - 7,395007</t>
  </si>
  <si>
    <t>ООО "Автоматизация промышленных систем" (3 участник)</t>
  </si>
  <si>
    <t>http://rn.tektorg.ru</t>
  </si>
  <si>
    <t>АО Торговый дом "Узэлектротехкомплект" (участник 6)</t>
  </si>
  <si>
    <t>ООО "Энерготехмонтаж" (участник 7)</t>
  </si>
  <si>
    <t>Трехполюсный РГПЗ-СЭЩ</t>
  </si>
  <si>
    <t>Ограничитель перенапряжения нелинейный</t>
  </si>
  <si>
    <t>Трансформаторы ТМ</t>
  </si>
  <si>
    <t>Участник 2 - 6,350000
Участник 3 - 11,717700</t>
  </si>
  <si>
    <t>Участник 2</t>
  </si>
  <si>
    <t>Участник 3</t>
  </si>
  <si>
    <t>Участник 4 -0,65427258
Участник 1 -0,95134608
Участник 2 - 0,55213229
Участник 5 - 0,62802000
Участник 6 - 0,35964000</t>
  </si>
  <si>
    <t>Трансформаторы ЗНОЛ-35, ТОЛ-35</t>
  </si>
  <si>
    <t>шт</t>
  </si>
  <si>
    <t>Участник - 1,3,4,7,10,11</t>
  </si>
  <si>
    <t>Участник 9</t>
  </si>
  <si>
    <t>Закрытое распределительное устройство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</si>
  <si>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35023,67 тыс. рублей с НДС </t>
  </si>
  <si>
    <t xml:space="preserve">Объём финансирования инвестиционной программы, законтрактованный по состоянию на  01.01.2020  87631,70 тыс. рублей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</si>
</sst>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32" fillId="0" borderId="0"/>
    <xf numFmtId="0" fontId="1" fillId="0" borderId="0"/>
    <xf numFmtId="0" fontId="32" fillId="0" borderId="0"/>
    <xf numFmtId="0" fontId="42" fillId="0" borderId="0" applyNumberFormat="0" applyFill="0" applyBorder="0" applyAlignment="0" applyProtection="0"/>
  </cellStyleXfs>
  <cellXfs count="99">
    <xf numFmtId="0" fontId="0" fillId="0" borderId="0" xfId="0"/>
    <xf numFmtId="0" fontId="4" fillId="0" borderId="0" xfId="1" applyFont="1" applyFill="1"/>
    <xf numFmtId="0" fontId="3" fillId="0" borderId="1" xfId="1" applyFont="1" applyFill="1" applyBorder="1" applyAlignment="1">
      <alignment horizontal="center" vertical="center"/>
    </xf>
    <xf numFmtId="3" fontId="39" fillId="0" borderId="0" xfId="65" applyNumberFormat="1" applyFont="1" applyFill="1" applyAlignment="1">
      <alignment horizontal="right" vertical="center"/>
    </xf>
    <xf numFmtId="3" fontId="6" fillId="0" borderId="0" xfId="65" applyNumberFormat="1" applyFont="1" applyFill="1" applyAlignment="1">
      <alignment horizontal="right" vertical="center"/>
    </xf>
    <xf numFmtId="0" fontId="40" fillId="0" borderId="1" xfId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4" fontId="41" fillId="0" borderId="1" xfId="66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66" applyFont="1" applyFill="1" applyBorder="1" applyAlignment="1">
      <alignment horizontal="center" vertical="center" wrapText="1"/>
    </xf>
    <xf numFmtId="0" fontId="41" fillId="0" borderId="1" xfId="67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 shrinkToFit="1"/>
    </xf>
    <xf numFmtId="1" fontId="41" fillId="0" borderId="1" xfId="66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 shrinkToFit="1"/>
    </xf>
    <xf numFmtId="14" fontId="41" fillId="0" borderId="1" xfId="68" applyNumberFormat="1" applyFont="1" applyFill="1" applyBorder="1" applyAlignment="1">
      <alignment horizontal="center" vertical="center" wrapText="1"/>
    </xf>
    <xf numFmtId="14" fontId="40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/>
    <xf numFmtId="0" fontId="8" fillId="0" borderId="0" xfId="1" applyFont="1" applyFill="1"/>
    <xf numFmtId="0" fontId="10" fillId="0" borderId="0" xfId="3" applyFont="1" applyFill="1" applyAlignment="1">
      <alignment horizontal="center"/>
    </xf>
    <xf numFmtId="0" fontId="12" fillId="0" borderId="0" xfId="1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/>
    <xf numFmtId="0" fontId="16" fillId="0" borderId="2" xfId="1" applyFont="1" applyFill="1" applyBorder="1" applyAlignment="1">
      <alignment horizontal="center" vertical="center"/>
    </xf>
    <xf numFmtId="0" fontId="17" fillId="0" borderId="0" xfId="1" applyFont="1" applyFill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1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50" applyFont="1" applyBorder="1" applyAlignment="1">
      <alignment vertical="center" wrapText="1"/>
    </xf>
    <xf numFmtId="0" fontId="4" fillId="0" borderId="1" xfId="50" applyFont="1" applyBorder="1" applyAlignment="1">
      <alignment vertical="center"/>
    </xf>
    <xf numFmtId="49" fontId="0" fillId="0" borderId="1" xfId="1" applyNumberFormat="1" applyFont="1" applyFill="1" applyBorder="1" applyAlignment="1">
      <alignment horizontal="center" vertical="center" wrapText="1"/>
    </xf>
    <xf numFmtId="0" fontId="42" fillId="0" borderId="1" xfId="69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>
      <alignment horizontal="center" vertical="center" wrapText="1"/>
    </xf>
    <xf numFmtId="49" fontId="0" fillId="0" borderId="6" xfId="1" applyNumberFormat="1" applyFont="1" applyFill="1" applyBorder="1" applyAlignment="1">
      <alignment horizontal="center" vertical="center" wrapText="1"/>
    </xf>
    <xf numFmtId="49" fontId="0" fillId="0" borderId="7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14" fontId="41" fillId="0" borderId="2" xfId="66" applyNumberFormat="1" applyFont="1" applyFill="1" applyBorder="1" applyAlignment="1">
      <alignment horizontal="center" vertical="center" wrapText="1"/>
    </xf>
    <xf numFmtId="14" fontId="41" fillId="0" borderId="6" xfId="66" applyNumberFormat="1" applyFont="1" applyFill="1" applyBorder="1" applyAlignment="1">
      <alignment horizontal="center" vertical="center" wrapText="1"/>
    </xf>
    <xf numFmtId="14" fontId="41" fillId="0" borderId="7" xfId="66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2" fontId="4" fillId="0" borderId="7" xfId="1" applyNumberFormat="1" applyFont="1" applyFill="1" applyBorder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 wrapText="1"/>
    </xf>
    <xf numFmtId="4" fontId="41" fillId="0" borderId="6" xfId="0" applyNumberFormat="1" applyFont="1" applyFill="1" applyBorder="1" applyAlignment="1">
      <alignment horizontal="center" vertical="center" wrapText="1"/>
    </xf>
    <xf numFmtId="4" fontId="41" fillId="0" borderId="7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1" fillId="0" borderId="2" xfId="66" applyFont="1" applyFill="1" applyBorder="1" applyAlignment="1">
      <alignment horizontal="center" vertical="center" wrapText="1"/>
    </xf>
    <xf numFmtId="0" fontId="41" fillId="0" borderId="6" xfId="66" applyFont="1" applyFill="1" applyBorder="1" applyAlignment="1">
      <alignment horizontal="center" vertical="center" wrapText="1"/>
    </xf>
    <xf numFmtId="0" fontId="41" fillId="0" borderId="7" xfId="66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14" fontId="4" fillId="0" borderId="6" xfId="1" applyNumberFormat="1" applyFont="1" applyFill="1" applyBorder="1" applyAlignment="1">
      <alignment horizontal="center" vertical="center"/>
    </xf>
    <xf numFmtId="14" fontId="4" fillId="0" borderId="7" xfId="1" applyNumberFormat="1" applyFont="1" applyFill="1" applyBorder="1" applyAlignment="1">
      <alignment horizontal="center" vertical="center"/>
    </xf>
    <xf numFmtId="0" fontId="42" fillId="0" borderId="2" xfId="69" applyBorder="1" applyAlignment="1">
      <alignment horizontal="center" vertical="center" wrapText="1"/>
    </xf>
    <xf numFmtId="0" fontId="42" fillId="0" borderId="6" xfId="69" applyBorder="1" applyAlignment="1">
      <alignment horizontal="center" vertical="center" wrapText="1"/>
    </xf>
    <xf numFmtId="0" fontId="42" fillId="0" borderId="7" xfId="69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7" xfId="3" applyFont="1" applyFill="1" applyBorder="1" applyAlignment="1">
      <alignment horizontal="center" vertical="center" textRotation="90" wrapText="1"/>
    </xf>
    <xf numFmtId="0" fontId="41" fillId="0" borderId="2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7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69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3" xfId="2"/>
    <cellStyle name="Обычный 3 2" xfId="42"/>
    <cellStyle name="Обычный 3 2 2 2" xfId="43"/>
    <cellStyle name="Обычный 3 21" xfId="44"/>
    <cellStyle name="Обычный 35" xfId="67"/>
    <cellStyle name="Обычный 4" xfId="45"/>
    <cellStyle name="Обычный 4 2" xfId="46"/>
    <cellStyle name="Обычный 5" xfId="3"/>
    <cellStyle name="Обычный 6" xfId="47"/>
    <cellStyle name="Обычный 6 2" xfId="48"/>
    <cellStyle name="Обычный 6 2 2" xfId="49"/>
    <cellStyle name="Обычный 6 2 3" xfId="50"/>
    <cellStyle name="Обычный 7" xfId="1"/>
    <cellStyle name="Обычный 7 2" xfId="51"/>
    <cellStyle name="Обычный 8" xfId="52"/>
    <cellStyle name="Обычный_Лист1" xfId="68"/>
    <cellStyle name="Обычный_Лист1_1" xfId="66"/>
    <cellStyle name="Обычный_Приложение 6 отчет 3 кв 2009 г МРСК Волги на 11.11.09" xfId="65"/>
    <cellStyle name="Плохой 2" xfId="53"/>
    <cellStyle name="Пояснение 2" xfId="54"/>
    <cellStyle name="Примечание 2" xfId="55"/>
    <cellStyle name="Процентный 2" xfId="56"/>
    <cellStyle name="Процентный 3" xfId="57"/>
    <cellStyle name="Связанная ячейка 2" xfId="58"/>
    <cellStyle name="Стиль 1" xfId="59"/>
    <cellStyle name="Текст предупреждения 2" xfId="60"/>
    <cellStyle name="Финансовый 2" xfId="61"/>
    <cellStyle name="Финансовый 2 2 2 2 2" xfId="62"/>
    <cellStyle name="Финансовый 3" xfId="63"/>
    <cellStyle name="Хороший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rn.tektorg.ru/" TargetMode="External"/><Relationship Id="rId2" Type="http://schemas.openxmlformats.org/officeDocument/2006/relationships/hyperlink" Target="http://rn.tektorg.ru/" TargetMode="External"/><Relationship Id="rId1" Type="http://schemas.openxmlformats.org/officeDocument/2006/relationships/hyperlink" Target="http://rn.tektorg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6"/>
  <sheetViews>
    <sheetView showGridLines="0" tabSelected="1" topLeftCell="A32" zoomScale="55" zoomScaleNormal="55" workbookViewId="0">
      <selection activeCell="A26" sqref="A26:XFD26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40" width="9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22"/>
      <c r="AU5" s="23" t="s">
        <v>54</v>
      </c>
    </row>
    <row r="6" spans="1:47" ht="18.75" hidden="1" x14ac:dyDescent="0.3">
      <c r="A6" s="22"/>
      <c r="AU6" s="24" t="s">
        <v>0</v>
      </c>
    </row>
    <row r="7" spans="1:47" ht="18.75" hidden="1" x14ac:dyDescent="0.3">
      <c r="A7" s="22"/>
      <c r="AU7" s="24" t="s">
        <v>1</v>
      </c>
    </row>
    <row r="8" spans="1:47" ht="18.75" x14ac:dyDescent="0.3">
      <c r="A8" s="22"/>
      <c r="AU8" s="24"/>
    </row>
    <row r="9" spans="1:47" ht="18.75" x14ac:dyDescent="0.3">
      <c r="A9" s="91" t="s">
        <v>82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</row>
    <row r="10" spans="1:47" ht="18.75" x14ac:dyDescent="0.3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</row>
    <row r="11" spans="1:47" ht="18.75" x14ac:dyDescent="0.3">
      <c r="A11" s="92" t="s">
        <v>105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</row>
    <row r="12" spans="1:47" ht="18.75" x14ac:dyDescent="0.3">
      <c r="A12" s="92" t="s">
        <v>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</row>
    <row r="13" spans="1:47" ht="18.75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</row>
    <row r="14" spans="1:47" s="28" customFormat="1" ht="18.75" x14ac:dyDescent="0.2">
      <c r="A14" s="93" t="s">
        <v>103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</row>
    <row r="15" spans="1:47" s="28" customFormat="1" ht="15" customHeight="1" x14ac:dyDescent="0.2">
      <c r="A15" s="94" t="s">
        <v>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</row>
    <row r="16" spans="1:47" s="28" customFormat="1" ht="18.75" x14ac:dyDescent="0.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0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</row>
    <row r="17" spans="1:47" s="28" customFormat="1" ht="15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/>
      <c r="W17" s="32"/>
      <c r="X17" s="32"/>
      <c r="Y17" s="32"/>
      <c r="Z17" s="32"/>
    </row>
    <row r="18" spans="1:47" ht="18.75" x14ac:dyDescent="0.3">
      <c r="A18" s="91" t="s">
        <v>4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</row>
    <row r="19" spans="1:47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</row>
    <row r="20" spans="1:47" ht="15.75" x14ac:dyDescent="0.25">
      <c r="A20" s="22" t="s">
        <v>125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</row>
    <row r="21" spans="1:47" ht="15.75" x14ac:dyDescent="0.25">
      <c r="A21" s="22" t="s">
        <v>124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</row>
    <row r="22" spans="1:47" ht="15.75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</row>
    <row r="23" spans="1:47" ht="77.25" customHeight="1" x14ac:dyDescent="0.25">
      <c r="A23" s="78" t="s">
        <v>5</v>
      </c>
      <c r="B23" s="79" t="s">
        <v>6</v>
      </c>
      <c r="C23" s="78" t="s">
        <v>7</v>
      </c>
      <c r="D23" s="79" t="s">
        <v>8</v>
      </c>
      <c r="E23" s="96" t="s">
        <v>9</v>
      </c>
      <c r="F23" s="97"/>
      <c r="G23" s="97"/>
      <c r="H23" s="97"/>
      <c r="I23" s="97"/>
      <c r="J23" s="97"/>
      <c r="K23" s="98"/>
      <c r="L23" s="78" t="s">
        <v>10</v>
      </c>
      <c r="M23" s="78" t="s">
        <v>11</v>
      </c>
      <c r="N23" s="78" t="s">
        <v>12</v>
      </c>
      <c r="O23" s="78" t="s">
        <v>13</v>
      </c>
      <c r="P23" s="78" t="s">
        <v>14</v>
      </c>
      <c r="Q23" s="78" t="s">
        <v>15</v>
      </c>
      <c r="R23" s="78" t="s">
        <v>16</v>
      </c>
      <c r="S23" s="78"/>
      <c r="T23" s="83" t="s">
        <v>17</v>
      </c>
      <c r="U23" s="83" t="s">
        <v>18</v>
      </c>
      <c r="V23" s="78" t="s">
        <v>19</v>
      </c>
      <c r="W23" s="78" t="s">
        <v>20</v>
      </c>
      <c r="X23" s="78" t="s">
        <v>21</v>
      </c>
      <c r="Y23" s="86" t="s">
        <v>22</v>
      </c>
      <c r="Z23" s="78" t="s">
        <v>23</v>
      </c>
      <c r="AA23" s="78" t="s">
        <v>24</v>
      </c>
      <c r="AB23" s="78" t="s">
        <v>25</v>
      </c>
      <c r="AC23" s="78" t="s">
        <v>26</v>
      </c>
      <c r="AD23" s="78" t="s">
        <v>27</v>
      </c>
      <c r="AE23" s="78" t="s">
        <v>28</v>
      </c>
      <c r="AF23" s="78"/>
      <c r="AG23" s="78"/>
      <c r="AH23" s="78"/>
      <c r="AI23" s="78"/>
      <c r="AJ23" s="78"/>
      <c r="AK23" s="78" t="s">
        <v>29</v>
      </c>
      <c r="AL23" s="78"/>
      <c r="AM23" s="78"/>
      <c r="AN23" s="78"/>
      <c r="AO23" s="78" t="s">
        <v>30</v>
      </c>
      <c r="AP23" s="78"/>
      <c r="AQ23" s="78" t="s">
        <v>31</v>
      </c>
      <c r="AR23" s="78" t="s">
        <v>32</v>
      </c>
      <c r="AS23" s="78" t="s">
        <v>33</v>
      </c>
      <c r="AT23" s="78" t="s">
        <v>34</v>
      </c>
      <c r="AU23" s="78" t="s">
        <v>35</v>
      </c>
    </row>
    <row r="24" spans="1:47" ht="96.75" customHeight="1" x14ac:dyDescent="0.25">
      <c r="A24" s="78"/>
      <c r="B24" s="95"/>
      <c r="C24" s="78"/>
      <c r="D24" s="95"/>
      <c r="E24" s="79" t="s">
        <v>36</v>
      </c>
      <c r="F24" s="87" t="s">
        <v>37</v>
      </c>
      <c r="G24" s="87" t="s">
        <v>38</v>
      </c>
      <c r="H24" s="87" t="s">
        <v>39</v>
      </c>
      <c r="I24" s="87" t="s">
        <v>40</v>
      </c>
      <c r="J24" s="87" t="s">
        <v>55</v>
      </c>
      <c r="K24" s="87" t="s">
        <v>56</v>
      </c>
      <c r="L24" s="78"/>
      <c r="M24" s="78"/>
      <c r="N24" s="78"/>
      <c r="O24" s="78"/>
      <c r="P24" s="78"/>
      <c r="Q24" s="78"/>
      <c r="R24" s="84" t="s">
        <v>41</v>
      </c>
      <c r="S24" s="84" t="s">
        <v>42</v>
      </c>
      <c r="T24" s="83"/>
      <c r="U24" s="83"/>
      <c r="V24" s="78"/>
      <c r="W24" s="78"/>
      <c r="X24" s="78"/>
      <c r="Y24" s="78"/>
      <c r="Z24" s="78"/>
      <c r="AA24" s="78"/>
      <c r="AB24" s="78"/>
      <c r="AC24" s="78"/>
      <c r="AD24" s="78"/>
      <c r="AE24" s="78" t="s">
        <v>43</v>
      </c>
      <c r="AF24" s="78"/>
      <c r="AG24" s="78" t="s">
        <v>44</v>
      </c>
      <c r="AH24" s="78"/>
      <c r="AI24" s="79" t="s">
        <v>45</v>
      </c>
      <c r="AJ24" s="79" t="s">
        <v>46</v>
      </c>
      <c r="AK24" s="79" t="s">
        <v>47</v>
      </c>
      <c r="AL24" s="79" t="s">
        <v>48</v>
      </c>
      <c r="AM24" s="79" t="s">
        <v>49</v>
      </c>
      <c r="AN24" s="79" t="s">
        <v>50</v>
      </c>
      <c r="AO24" s="79" t="s">
        <v>51</v>
      </c>
      <c r="AP24" s="81" t="s">
        <v>42</v>
      </c>
      <c r="AQ24" s="78"/>
      <c r="AR24" s="78"/>
      <c r="AS24" s="78"/>
      <c r="AT24" s="78"/>
      <c r="AU24" s="78"/>
    </row>
    <row r="25" spans="1:47" ht="75.75" customHeight="1" x14ac:dyDescent="0.25">
      <c r="A25" s="78"/>
      <c r="B25" s="80"/>
      <c r="C25" s="78"/>
      <c r="D25" s="80"/>
      <c r="E25" s="80"/>
      <c r="F25" s="88"/>
      <c r="G25" s="88"/>
      <c r="H25" s="88"/>
      <c r="I25" s="88"/>
      <c r="J25" s="88"/>
      <c r="K25" s="88"/>
      <c r="L25" s="78"/>
      <c r="M25" s="78"/>
      <c r="N25" s="78"/>
      <c r="O25" s="78"/>
      <c r="P25" s="78"/>
      <c r="Q25" s="78"/>
      <c r="R25" s="85"/>
      <c r="S25" s="85"/>
      <c r="T25" s="83"/>
      <c r="U25" s="83"/>
      <c r="V25" s="78"/>
      <c r="W25" s="78"/>
      <c r="X25" s="78"/>
      <c r="Y25" s="78"/>
      <c r="Z25" s="78"/>
      <c r="AA25" s="78"/>
      <c r="AB25" s="78"/>
      <c r="AC25" s="78"/>
      <c r="AD25" s="78"/>
      <c r="AE25" s="21" t="s">
        <v>52</v>
      </c>
      <c r="AF25" s="21" t="s">
        <v>53</v>
      </c>
      <c r="AG25" s="2" t="s">
        <v>41</v>
      </c>
      <c r="AH25" s="2" t="s">
        <v>42</v>
      </c>
      <c r="AI25" s="80"/>
      <c r="AJ25" s="80"/>
      <c r="AK25" s="80"/>
      <c r="AL25" s="80"/>
      <c r="AM25" s="80"/>
      <c r="AN25" s="80"/>
      <c r="AO25" s="80"/>
      <c r="AP25" s="82"/>
      <c r="AQ25" s="78"/>
      <c r="AR25" s="78"/>
      <c r="AS25" s="78"/>
      <c r="AT25" s="78"/>
      <c r="AU25" s="78"/>
    </row>
    <row r="26" spans="1:47" s="36" customFormat="1" ht="15.75" x14ac:dyDescent="0.2">
      <c r="A26" s="35">
        <v>1</v>
      </c>
      <c r="B26" s="35">
        <f>A26+1</f>
        <v>2</v>
      </c>
      <c r="C26" s="35">
        <f t="shared" ref="C26:E26" si="0">B26+1</f>
        <v>3</v>
      </c>
      <c r="D26" s="35">
        <f t="shared" si="0"/>
        <v>4</v>
      </c>
      <c r="E26" s="35">
        <f t="shared" si="0"/>
        <v>5</v>
      </c>
      <c r="F26" s="35">
        <f>E26+1</f>
        <v>6</v>
      </c>
      <c r="G26" s="35">
        <f t="shared" ref="G26:AU26" si="1">F26+1</f>
        <v>7</v>
      </c>
      <c r="H26" s="35">
        <f t="shared" si="1"/>
        <v>8</v>
      </c>
      <c r="I26" s="35">
        <f t="shared" si="1"/>
        <v>9</v>
      </c>
      <c r="J26" s="35"/>
      <c r="K26" s="35">
        <f>I26+1</f>
        <v>10</v>
      </c>
      <c r="L26" s="35">
        <f t="shared" si="1"/>
        <v>11</v>
      </c>
      <c r="M26" s="35">
        <f t="shared" si="1"/>
        <v>12</v>
      </c>
      <c r="N26" s="35">
        <f t="shared" si="1"/>
        <v>13</v>
      </c>
      <c r="O26" s="35">
        <f t="shared" si="1"/>
        <v>14</v>
      </c>
      <c r="P26" s="35">
        <f t="shared" si="1"/>
        <v>15</v>
      </c>
      <c r="Q26" s="35">
        <f t="shared" si="1"/>
        <v>16</v>
      </c>
      <c r="R26" s="35">
        <f t="shared" si="1"/>
        <v>17</v>
      </c>
      <c r="S26" s="35">
        <f t="shared" si="1"/>
        <v>18</v>
      </c>
      <c r="T26" s="35">
        <f t="shared" si="1"/>
        <v>19</v>
      </c>
      <c r="U26" s="35">
        <f t="shared" si="1"/>
        <v>20</v>
      </c>
      <c r="V26" s="35">
        <f t="shared" si="1"/>
        <v>21</v>
      </c>
      <c r="W26" s="35">
        <f t="shared" si="1"/>
        <v>22</v>
      </c>
      <c r="X26" s="35">
        <f t="shared" si="1"/>
        <v>23</v>
      </c>
      <c r="Y26" s="35">
        <f t="shared" si="1"/>
        <v>24</v>
      </c>
      <c r="Z26" s="35">
        <f t="shared" si="1"/>
        <v>25</v>
      </c>
      <c r="AA26" s="35">
        <f t="shared" si="1"/>
        <v>26</v>
      </c>
      <c r="AB26" s="35">
        <f t="shared" si="1"/>
        <v>27</v>
      </c>
      <c r="AC26" s="35">
        <f t="shared" si="1"/>
        <v>28</v>
      </c>
      <c r="AD26" s="35">
        <f t="shared" si="1"/>
        <v>29</v>
      </c>
      <c r="AE26" s="35">
        <f t="shared" si="1"/>
        <v>30</v>
      </c>
      <c r="AF26" s="35">
        <f t="shared" si="1"/>
        <v>31</v>
      </c>
      <c r="AG26" s="35">
        <f t="shared" si="1"/>
        <v>32</v>
      </c>
      <c r="AH26" s="35">
        <f t="shared" si="1"/>
        <v>33</v>
      </c>
      <c r="AI26" s="35">
        <f t="shared" si="1"/>
        <v>34</v>
      </c>
      <c r="AJ26" s="35">
        <f t="shared" si="1"/>
        <v>35</v>
      </c>
      <c r="AK26" s="35">
        <f t="shared" si="1"/>
        <v>36</v>
      </c>
      <c r="AL26" s="35">
        <f t="shared" si="1"/>
        <v>37</v>
      </c>
      <c r="AM26" s="35">
        <f t="shared" si="1"/>
        <v>38</v>
      </c>
      <c r="AN26" s="35">
        <f t="shared" si="1"/>
        <v>39</v>
      </c>
      <c r="AO26" s="35">
        <f t="shared" si="1"/>
        <v>40</v>
      </c>
      <c r="AP26" s="35">
        <f t="shared" si="1"/>
        <v>41</v>
      </c>
      <c r="AQ26" s="35">
        <f t="shared" si="1"/>
        <v>42</v>
      </c>
      <c r="AR26" s="35">
        <f t="shared" si="1"/>
        <v>43</v>
      </c>
      <c r="AS26" s="35">
        <f t="shared" si="1"/>
        <v>44</v>
      </c>
      <c r="AT26" s="35">
        <f t="shared" si="1"/>
        <v>45</v>
      </c>
      <c r="AU26" s="35">
        <f t="shared" si="1"/>
        <v>46</v>
      </c>
    </row>
    <row r="27" spans="1:47" ht="191.25" x14ac:dyDescent="0.25">
      <c r="A27" s="5">
        <v>1</v>
      </c>
      <c r="B27" s="6" t="s">
        <v>60</v>
      </c>
      <c r="C27" s="7" t="s">
        <v>61</v>
      </c>
      <c r="D27" s="8">
        <v>43465</v>
      </c>
      <c r="E27" s="5"/>
      <c r="F27" s="5"/>
      <c r="G27" s="9">
        <v>6.4</v>
      </c>
      <c r="H27" s="5"/>
      <c r="I27" s="9"/>
      <c r="J27" s="5"/>
      <c r="K27" s="10" t="s">
        <v>62</v>
      </c>
      <c r="L27" s="11" t="s">
        <v>62</v>
      </c>
      <c r="M27" s="11" t="s">
        <v>72</v>
      </c>
      <c r="N27" s="12" t="s">
        <v>65</v>
      </c>
      <c r="O27" s="12">
        <v>43970.587</v>
      </c>
      <c r="P27" s="12" t="s">
        <v>74</v>
      </c>
      <c r="Q27" s="12">
        <f>O27</f>
        <v>43970.587</v>
      </c>
      <c r="R27" s="11" t="s">
        <v>66</v>
      </c>
      <c r="S27" s="13" t="s">
        <v>66</v>
      </c>
      <c r="T27" s="13">
        <v>5</v>
      </c>
      <c r="U27" s="14">
        <v>3</v>
      </c>
      <c r="V27" s="15" t="s">
        <v>67</v>
      </c>
      <c r="W27" s="13" t="s">
        <v>68</v>
      </c>
      <c r="X27" s="13" t="s">
        <v>62</v>
      </c>
      <c r="Y27" s="15">
        <v>1</v>
      </c>
      <c r="Z27" s="15" t="s">
        <v>69</v>
      </c>
      <c r="AA27" s="14">
        <v>43820</v>
      </c>
      <c r="AB27" s="15" t="s">
        <v>70</v>
      </c>
      <c r="AC27" s="15">
        <v>43820</v>
      </c>
      <c r="AD27" s="16" t="s">
        <v>62</v>
      </c>
      <c r="AE27" s="11">
        <v>31806498940</v>
      </c>
      <c r="AF27" s="17" t="s">
        <v>71</v>
      </c>
      <c r="AG27" s="18">
        <v>43238</v>
      </c>
      <c r="AH27" s="18">
        <v>43238</v>
      </c>
      <c r="AI27" s="17">
        <v>43259</v>
      </c>
      <c r="AJ27" s="8">
        <v>43280</v>
      </c>
      <c r="AK27" s="5" t="s">
        <v>62</v>
      </c>
      <c r="AL27" s="5" t="s">
        <v>62</v>
      </c>
      <c r="AM27" s="5" t="s">
        <v>62</v>
      </c>
      <c r="AN27" s="8" t="s">
        <v>62</v>
      </c>
      <c r="AO27" s="8">
        <v>43343</v>
      </c>
      <c r="AP27" s="17">
        <f>AO27</f>
        <v>43343</v>
      </c>
      <c r="AQ27" s="8">
        <v>43344</v>
      </c>
      <c r="AR27" s="19">
        <v>43344</v>
      </c>
      <c r="AS27" s="20">
        <v>43454</v>
      </c>
      <c r="AT27" s="11" t="s">
        <v>73</v>
      </c>
      <c r="AU27" s="37" t="s">
        <v>73</v>
      </c>
    </row>
    <row r="28" spans="1:47" ht="178.5" x14ac:dyDescent="0.25">
      <c r="A28" s="5">
        <v>2</v>
      </c>
      <c r="B28" s="6" t="s">
        <v>63</v>
      </c>
      <c r="C28" s="7" t="s">
        <v>64</v>
      </c>
      <c r="D28" s="8">
        <v>43830</v>
      </c>
      <c r="E28" s="5"/>
      <c r="F28" s="5"/>
      <c r="G28" s="9">
        <v>8</v>
      </c>
      <c r="H28" s="5"/>
      <c r="I28" s="9"/>
      <c r="J28" s="5"/>
      <c r="K28" s="10" t="s">
        <v>62</v>
      </c>
      <c r="L28" s="11" t="s">
        <v>75</v>
      </c>
      <c r="M28" s="11" t="s">
        <v>75</v>
      </c>
      <c r="N28" s="12" t="str">
        <f>N27</f>
        <v>АО "НГТ-Энергия"</v>
      </c>
      <c r="O28" s="12" t="s">
        <v>62</v>
      </c>
      <c r="P28" s="12" t="s">
        <v>62</v>
      </c>
      <c r="Q28" s="11" t="s">
        <v>62</v>
      </c>
      <c r="R28" s="11" t="str">
        <f>R27</f>
        <v>Запрос цен</v>
      </c>
      <c r="S28" s="13" t="str">
        <f>S27</f>
        <v>Запрос цен</v>
      </c>
      <c r="T28" s="13">
        <v>4</v>
      </c>
      <c r="U28" s="14">
        <v>3</v>
      </c>
      <c r="V28" s="15" t="s">
        <v>76</v>
      </c>
      <c r="W28" s="13" t="str">
        <f>W27</f>
        <v>Не указываются</v>
      </c>
      <c r="X28" s="13" t="s">
        <v>62</v>
      </c>
      <c r="Y28" s="15">
        <v>1</v>
      </c>
      <c r="Z28" s="15" t="s">
        <v>77</v>
      </c>
      <c r="AA28" s="14">
        <v>699.15099999999995</v>
      </c>
      <c r="AB28" s="15" t="s">
        <v>78</v>
      </c>
      <c r="AC28" s="15">
        <v>699.15099999999995</v>
      </c>
      <c r="AD28" s="16" t="s">
        <v>62</v>
      </c>
      <c r="AE28" s="11">
        <v>31806680578</v>
      </c>
      <c r="AF28" s="17" t="str">
        <f>AF27</f>
        <v>rn.tektorg.ru</v>
      </c>
      <c r="AG28" s="18">
        <v>43283</v>
      </c>
      <c r="AH28" s="18">
        <v>43283</v>
      </c>
      <c r="AI28" s="17">
        <v>43305</v>
      </c>
      <c r="AJ28" s="8">
        <v>43678</v>
      </c>
      <c r="AK28" s="5" t="s">
        <v>62</v>
      </c>
      <c r="AL28" s="5" t="s">
        <v>62</v>
      </c>
      <c r="AM28" s="5" t="s">
        <v>62</v>
      </c>
      <c r="AN28" s="8" t="s">
        <v>62</v>
      </c>
      <c r="AO28" s="8">
        <v>43339</v>
      </c>
      <c r="AP28" s="17">
        <v>43339</v>
      </c>
      <c r="AQ28" s="8">
        <v>43340</v>
      </c>
      <c r="AR28" s="19">
        <v>43340</v>
      </c>
      <c r="AS28" s="20">
        <v>43371</v>
      </c>
      <c r="AT28" s="11" t="s">
        <v>62</v>
      </c>
      <c r="AU28" s="37" t="s">
        <v>73</v>
      </c>
    </row>
    <row r="29" spans="1:47" ht="409.5" x14ac:dyDescent="0.25">
      <c r="A29" s="5">
        <v>3</v>
      </c>
      <c r="B29" s="6" t="s">
        <v>63</v>
      </c>
      <c r="C29" s="7" t="s">
        <v>64</v>
      </c>
      <c r="D29" s="8">
        <v>43830</v>
      </c>
      <c r="E29" s="5"/>
      <c r="F29" s="5"/>
      <c r="G29" s="9"/>
      <c r="H29" s="5"/>
      <c r="I29" s="9"/>
      <c r="J29" s="5"/>
      <c r="K29" s="10" t="s">
        <v>62</v>
      </c>
      <c r="L29" s="11" t="s">
        <v>98</v>
      </c>
      <c r="M29" s="42" t="s">
        <v>99</v>
      </c>
      <c r="N29" s="12" t="str">
        <f>N28</f>
        <v>АО "НГТ-Энергия"</v>
      </c>
      <c r="O29" s="12" t="s">
        <v>62</v>
      </c>
      <c r="P29" s="12" t="s">
        <v>62</v>
      </c>
      <c r="Q29" s="42">
        <v>177798.67</v>
      </c>
      <c r="R29" s="11" t="s">
        <v>66</v>
      </c>
      <c r="S29" s="13" t="str">
        <f>S28</f>
        <v>Запрос цен</v>
      </c>
      <c r="T29" s="13" t="s">
        <v>85</v>
      </c>
      <c r="U29" s="14">
        <v>17</v>
      </c>
      <c r="V29" s="15" t="s">
        <v>83</v>
      </c>
      <c r="W29" s="13" t="str">
        <f>W28</f>
        <v>Не указываются</v>
      </c>
      <c r="X29" s="13" t="s">
        <v>84</v>
      </c>
      <c r="Y29" s="15">
        <v>0</v>
      </c>
      <c r="Z29" s="15" t="s">
        <v>85</v>
      </c>
      <c r="AA29" s="14">
        <v>20993</v>
      </c>
      <c r="AB29" s="15" t="s">
        <v>86</v>
      </c>
      <c r="AC29" s="15">
        <v>25191.599999999999</v>
      </c>
      <c r="AD29" s="16" t="s">
        <v>62</v>
      </c>
      <c r="AE29" s="11">
        <v>31907969827</v>
      </c>
      <c r="AF29" s="17" t="str">
        <f>AF28</f>
        <v>rn.tektorg.ru</v>
      </c>
      <c r="AG29" s="18"/>
      <c r="AH29" s="18"/>
      <c r="AI29" s="18">
        <v>43706</v>
      </c>
      <c r="AJ29" s="8">
        <v>43721</v>
      </c>
      <c r="AK29" s="5" t="s">
        <v>62</v>
      </c>
      <c r="AL29" s="5" t="s">
        <v>62</v>
      </c>
      <c r="AM29" s="5" t="s">
        <v>62</v>
      </c>
      <c r="AN29" s="8" t="s">
        <v>62</v>
      </c>
      <c r="AO29" s="17">
        <v>43745</v>
      </c>
      <c r="AP29" s="17">
        <v>43745</v>
      </c>
      <c r="AQ29" s="8">
        <v>43817</v>
      </c>
      <c r="AR29" s="8" t="s">
        <v>87</v>
      </c>
      <c r="AS29" s="20">
        <v>43817</v>
      </c>
      <c r="AT29" s="11" t="s">
        <v>62</v>
      </c>
      <c r="AU29" s="11" t="s">
        <v>62</v>
      </c>
    </row>
    <row r="30" spans="1:47" ht="76.5" x14ac:dyDescent="0.25">
      <c r="A30" s="5">
        <v>4</v>
      </c>
      <c r="B30" s="6" t="s">
        <v>63</v>
      </c>
      <c r="C30" s="7" t="s">
        <v>64</v>
      </c>
      <c r="D30" s="8">
        <v>43830</v>
      </c>
      <c r="E30" s="5"/>
      <c r="F30" s="5"/>
      <c r="G30" s="9"/>
      <c r="H30" s="5"/>
      <c r="I30" s="9"/>
      <c r="J30" s="5"/>
      <c r="K30" s="10" t="s">
        <v>62</v>
      </c>
      <c r="L30" s="11" t="s">
        <v>98</v>
      </c>
      <c r="M30" s="43" t="s">
        <v>100</v>
      </c>
      <c r="N30" s="12" t="str">
        <f>N29</f>
        <v>АО "НГТ-Энергия"</v>
      </c>
      <c r="O30" s="12" t="s">
        <v>62</v>
      </c>
      <c r="P30" s="12" t="s">
        <v>62</v>
      </c>
      <c r="Q30" s="44">
        <v>2366.4</v>
      </c>
      <c r="R30" s="11" t="s">
        <v>66</v>
      </c>
      <c r="S30" s="13" t="str">
        <f>S29</f>
        <v>Запрос цен</v>
      </c>
      <c r="T30" s="13" t="s">
        <v>85</v>
      </c>
      <c r="U30" s="14">
        <v>4</v>
      </c>
      <c r="V30" s="13" t="s">
        <v>68</v>
      </c>
      <c r="W30" s="13" t="str">
        <f>W29</f>
        <v>Не указываются</v>
      </c>
      <c r="X30" s="13" t="s">
        <v>68</v>
      </c>
      <c r="Y30" s="15">
        <v>1</v>
      </c>
      <c r="Z30" s="15" t="s">
        <v>88</v>
      </c>
      <c r="AA30" s="14">
        <v>1944.6</v>
      </c>
      <c r="AB30" s="15" t="s">
        <v>85</v>
      </c>
      <c r="AC30" s="15">
        <v>2333.52936</v>
      </c>
      <c r="AD30" s="16" t="s">
        <v>62</v>
      </c>
      <c r="AE30" s="11">
        <v>31907942068</v>
      </c>
      <c r="AF30" s="17" t="str">
        <f>AF29</f>
        <v>rn.tektorg.ru</v>
      </c>
      <c r="AG30" s="18"/>
      <c r="AH30" s="18"/>
      <c r="AI30" s="18">
        <v>43654</v>
      </c>
      <c r="AJ30" s="8">
        <v>43664</v>
      </c>
      <c r="AK30" s="5" t="s">
        <v>62</v>
      </c>
      <c r="AL30" s="5" t="s">
        <v>62</v>
      </c>
      <c r="AM30" s="5" t="s">
        <v>62</v>
      </c>
      <c r="AN30" s="8" t="s">
        <v>62</v>
      </c>
      <c r="AO30" s="17">
        <v>43677</v>
      </c>
      <c r="AP30" s="17">
        <v>43677</v>
      </c>
      <c r="AQ30" s="8" t="s">
        <v>89</v>
      </c>
      <c r="AR30" s="8" t="s">
        <v>89</v>
      </c>
      <c r="AS30" s="20" t="s">
        <v>87</v>
      </c>
      <c r="AT30" s="11" t="s">
        <v>62</v>
      </c>
      <c r="AU30" s="11" t="s">
        <v>62</v>
      </c>
    </row>
    <row r="31" spans="1:47" ht="45" x14ac:dyDescent="0.25">
      <c r="A31" s="5">
        <v>5</v>
      </c>
      <c r="B31" s="6" t="s">
        <v>63</v>
      </c>
      <c r="C31" s="7" t="s">
        <v>64</v>
      </c>
      <c r="D31" s="8">
        <v>43830</v>
      </c>
      <c r="E31" s="5"/>
      <c r="F31" s="5"/>
      <c r="G31" s="9"/>
      <c r="H31" s="5"/>
      <c r="I31" s="9"/>
      <c r="J31" s="5"/>
      <c r="K31" s="10" t="s">
        <v>62</v>
      </c>
      <c r="L31" s="11" t="s">
        <v>98</v>
      </c>
      <c r="M31" s="44" t="s">
        <v>101</v>
      </c>
      <c r="N31" s="12" t="str">
        <f>N30</f>
        <v>АО "НГТ-Энергия"</v>
      </c>
      <c r="O31" s="12" t="s">
        <v>62</v>
      </c>
      <c r="P31" s="12" t="s">
        <v>62</v>
      </c>
      <c r="Q31" s="89">
        <v>12305.58</v>
      </c>
      <c r="R31" s="11" t="s">
        <v>66</v>
      </c>
      <c r="S31" s="13" t="str">
        <f>S30</f>
        <v>Запрос цен</v>
      </c>
      <c r="T31" s="13" t="s">
        <v>85</v>
      </c>
      <c r="U31" s="14">
        <v>14</v>
      </c>
      <c r="V31" s="13"/>
      <c r="W31" s="13"/>
      <c r="X31" s="13"/>
      <c r="Y31" s="15"/>
      <c r="Z31" s="15"/>
      <c r="AA31" s="15">
        <v>476.72800000000001</v>
      </c>
      <c r="AB31" s="15" t="s">
        <v>93</v>
      </c>
      <c r="AC31" s="15">
        <v>572.07456000000002</v>
      </c>
      <c r="AD31" s="16" t="s">
        <v>62</v>
      </c>
      <c r="AE31" s="11">
        <v>31907809558</v>
      </c>
      <c r="AF31" s="17" t="str">
        <f t="shared" ref="AF31:AF32" si="2">AF30</f>
        <v>rn.tektorg.ru</v>
      </c>
      <c r="AG31" s="18"/>
      <c r="AH31" s="18"/>
      <c r="AI31" s="18"/>
      <c r="AJ31" s="8"/>
      <c r="AK31" s="5" t="s">
        <v>62</v>
      </c>
      <c r="AL31" s="5" t="s">
        <v>62</v>
      </c>
      <c r="AM31" s="5" t="s">
        <v>62</v>
      </c>
      <c r="AN31" s="8" t="s">
        <v>62</v>
      </c>
      <c r="AO31" s="17">
        <v>43691</v>
      </c>
      <c r="AP31" s="17">
        <v>43691</v>
      </c>
      <c r="AQ31" s="8" t="s">
        <v>89</v>
      </c>
      <c r="AR31" s="8" t="s">
        <v>89</v>
      </c>
      <c r="AS31" s="8" t="s">
        <v>89</v>
      </c>
      <c r="AT31" s="11" t="s">
        <v>62</v>
      </c>
      <c r="AU31" s="11" t="s">
        <v>62</v>
      </c>
    </row>
    <row r="32" spans="1:47" ht="45" x14ac:dyDescent="0.25">
      <c r="A32" s="5"/>
      <c r="B32" s="6" t="s">
        <v>63</v>
      </c>
      <c r="C32" s="7" t="s">
        <v>64</v>
      </c>
      <c r="D32" s="8">
        <v>43830</v>
      </c>
      <c r="E32" s="5"/>
      <c r="F32" s="5"/>
      <c r="G32" s="9"/>
      <c r="H32" s="5"/>
      <c r="I32" s="9"/>
      <c r="J32" s="5"/>
      <c r="K32" s="10" t="s">
        <v>62</v>
      </c>
      <c r="L32" s="11" t="s">
        <v>98</v>
      </c>
      <c r="M32" s="44" t="s">
        <v>101</v>
      </c>
      <c r="N32" s="12" t="str">
        <f>N31</f>
        <v>АО "НГТ-Энергия"</v>
      </c>
      <c r="O32" s="12" t="s">
        <v>62</v>
      </c>
      <c r="P32" s="12" t="s">
        <v>62</v>
      </c>
      <c r="Q32" s="90"/>
      <c r="R32" s="11" t="s">
        <v>66</v>
      </c>
      <c r="S32" s="13" t="str">
        <f>S31</f>
        <v>Запрос цен</v>
      </c>
      <c r="T32" s="13" t="s">
        <v>85</v>
      </c>
      <c r="U32" s="14">
        <v>14</v>
      </c>
      <c r="V32" s="13"/>
      <c r="W32" s="13"/>
      <c r="X32" s="13"/>
      <c r="Y32" s="15"/>
      <c r="Z32" s="15"/>
      <c r="AA32" s="15">
        <v>6680</v>
      </c>
      <c r="AB32" s="15" t="s">
        <v>94</v>
      </c>
      <c r="AC32" s="15">
        <v>8016</v>
      </c>
      <c r="AD32" s="16" t="s">
        <v>62</v>
      </c>
      <c r="AE32" s="11">
        <v>31907809558</v>
      </c>
      <c r="AF32" s="17" t="str">
        <f t="shared" si="2"/>
        <v>rn.tektorg.ru</v>
      </c>
      <c r="AG32" s="18"/>
      <c r="AH32" s="18"/>
      <c r="AI32" s="18"/>
      <c r="AJ32" s="8"/>
      <c r="AK32" s="5" t="s">
        <v>62</v>
      </c>
      <c r="AL32" s="5" t="s">
        <v>62</v>
      </c>
      <c r="AM32" s="5" t="s">
        <v>62</v>
      </c>
      <c r="AN32" s="8" t="s">
        <v>62</v>
      </c>
      <c r="AO32" s="17">
        <v>43686</v>
      </c>
      <c r="AP32" s="17">
        <v>43686</v>
      </c>
      <c r="AQ32" s="8" t="s">
        <v>87</v>
      </c>
      <c r="AR32" s="8" t="s">
        <v>87</v>
      </c>
      <c r="AS32" s="8" t="s">
        <v>87</v>
      </c>
      <c r="AT32" s="11" t="s">
        <v>62</v>
      </c>
      <c r="AU32" s="11" t="s">
        <v>62</v>
      </c>
    </row>
    <row r="33" spans="1:47" ht="51" x14ac:dyDescent="0.25">
      <c r="A33" s="5">
        <v>6</v>
      </c>
      <c r="B33" s="6" t="s">
        <v>63</v>
      </c>
      <c r="C33" s="7" t="s">
        <v>64</v>
      </c>
      <c r="D33" s="8">
        <v>43830</v>
      </c>
      <c r="E33" s="5"/>
      <c r="F33" s="5"/>
      <c r="G33" s="9"/>
      <c r="H33" s="5"/>
      <c r="I33" s="9"/>
      <c r="J33" s="5"/>
      <c r="K33" s="10" t="s">
        <v>62</v>
      </c>
      <c r="L33" s="11" t="s">
        <v>90</v>
      </c>
      <c r="M33" s="44" t="s">
        <v>102</v>
      </c>
      <c r="N33" s="12" t="str">
        <f>N30</f>
        <v>АО "НГТ-Энергия"</v>
      </c>
      <c r="O33" s="12" t="s">
        <v>62</v>
      </c>
      <c r="P33" s="12" t="s">
        <v>62</v>
      </c>
      <c r="Q33" s="11">
        <v>4723.32</v>
      </c>
      <c r="R33" s="11" t="s">
        <v>66</v>
      </c>
      <c r="S33" s="13" t="str">
        <f>S30</f>
        <v>Запрос цен</v>
      </c>
      <c r="T33" s="13" t="s">
        <v>85</v>
      </c>
      <c r="U33" s="14">
        <v>2</v>
      </c>
      <c r="V33" s="13" t="s">
        <v>68</v>
      </c>
      <c r="W33" s="13" t="str">
        <f>W30</f>
        <v>Не указываются</v>
      </c>
      <c r="X33" s="13" t="s">
        <v>68</v>
      </c>
      <c r="Y33" s="15">
        <v>1</v>
      </c>
      <c r="Z33" s="15" t="s">
        <v>91</v>
      </c>
      <c r="AA33" s="14">
        <v>4434.8999999999996</v>
      </c>
      <c r="AB33" s="15" t="s">
        <v>85</v>
      </c>
      <c r="AC33" s="15">
        <v>5321.9</v>
      </c>
      <c r="AD33" s="16" t="s">
        <v>62</v>
      </c>
      <c r="AE33" s="11">
        <v>31908131082</v>
      </c>
      <c r="AF33" s="17" t="str">
        <f>AF30</f>
        <v>rn.tektorg.ru</v>
      </c>
      <c r="AG33" s="18"/>
      <c r="AH33" s="18"/>
      <c r="AI33" s="18">
        <v>43712</v>
      </c>
      <c r="AJ33" s="8">
        <v>43717</v>
      </c>
      <c r="AK33" s="5" t="s">
        <v>62</v>
      </c>
      <c r="AL33" s="5" t="s">
        <v>62</v>
      </c>
      <c r="AM33" s="5" t="s">
        <v>62</v>
      </c>
      <c r="AN33" s="8" t="s">
        <v>62</v>
      </c>
      <c r="AO33" s="17">
        <v>43738</v>
      </c>
      <c r="AP33" s="17">
        <v>43738</v>
      </c>
      <c r="AQ33" s="8" t="s">
        <v>92</v>
      </c>
      <c r="AR33" s="8" t="s">
        <v>92</v>
      </c>
      <c r="AS33" s="20" t="s">
        <v>87</v>
      </c>
      <c r="AT33" s="11" t="s">
        <v>62</v>
      </c>
      <c r="AU33" s="11" t="s">
        <v>62</v>
      </c>
    </row>
    <row r="34" spans="1:47" ht="76.5" x14ac:dyDescent="0.25">
      <c r="A34" s="5"/>
      <c r="B34" s="6" t="s">
        <v>95</v>
      </c>
      <c r="C34" s="7" t="s">
        <v>104</v>
      </c>
      <c r="D34" s="8">
        <v>44531</v>
      </c>
      <c r="E34" s="5"/>
      <c r="F34" s="5"/>
      <c r="G34" s="9"/>
      <c r="H34" s="5"/>
      <c r="I34" s="9"/>
      <c r="J34" s="5"/>
      <c r="K34" s="10"/>
      <c r="L34" s="11" t="s">
        <v>75</v>
      </c>
      <c r="M34" s="11" t="s">
        <v>75</v>
      </c>
      <c r="N34" s="12" t="str">
        <f>N27</f>
        <v>АО "НГТ-Энергия"</v>
      </c>
      <c r="O34" s="12" t="s">
        <v>62</v>
      </c>
      <c r="P34" s="12" t="s">
        <v>62</v>
      </c>
      <c r="Q34" s="11" t="s">
        <v>62</v>
      </c>
      <c r="R34" s="11" t="s">
        <v>66</v>
      </c>
      <c r="S34" s="13" t="str">
        <f>S31</f>
        <v>Запрос цен</v>
      </c>
      <c r="T34" s="13" t="s">
        <v>85</v>
      </c>
      <c r="U34" s="14">
        <v>3</v>
      </c>
      <c r="V34" s="13" t="s">
        <v>68</v>
      </c>
      <c r="W34" s="13" t="s">
        <v>68</v>
      </c>
      <c r="X34" s="13" t="s">
        <v>68</v>
      </c>
      <c r="Y34" s="15">
        <v>1</v>
      </c>
      <c r="Z34" s="15" t="s">
        <v>96</v>
      </c>
      <c r="AA34" s="14">
        <v>700.49944000000005</v>
      </c>
      <c r="AB34" s="15" t="s">
        <v>97</v>
      </c>
      <c r="AC34" s="15">
        <v>840.6</v>
      </c>
      <c r="AD34" s="16" t="s">
        <v>62</v>
      </c>
      <c r="AE34" s="11">
        <v>31908345895</v>
      </c>
      <c r="AF34" s="17" t="str">
        <f>AF31</f>
        <v>rn.tektorg.ru</v>
      </c>
      <c r="AG34" s="40">
        <v>43735</v>
      </c>
      <c r="AH34" s="40">
        <v>43735</v>
      </c>
      <c r="AI34" s="18">
        <v>43763</v>
      </c>
      <c r="AJ34" s="8">
        <v>43774</v>
      </c>
      <c r="AK34" s="5" t="s">
        <v>62</v>
      </c>
      <c r="AL34" s="5" t="s">
        <v>62</v>
      </c>
      <c r="AM34" s="5" t="s">
        <v>62</v>
      </c>
      <c r="AN34" s="8" t="s">
        <v>62</v>
      </c>
      <c r="AO34" s="40">
        <v>43790</v>
      </c>
      <c r="AP34" s="40">
        <v>43790</v>
      </c>
      <c r="AQ34" s="40">
        <v>43800</v>
      </c>
      <c r="AR34" s="40">
        <v>43800</v>
      </c>
      <c r="AS34" s="40">
        <v>43859</v>
      </c>
      <c r="AT34" s="38" t="s">
        <v>62</v>
      </c>
      <c r="AU34" s="38" t="s">
        <v>73</v>
      </c>
    </row>
    <row r="35" spans="1:47" ht="75" x14ac:dyDescent="0.25">
      <c r="A35" s="5">
        <v>7</v>
      </c>
      <c r="B35" s="39" t="s">
        <v>79</v>
      </c>
      <c r="C35" s="38" t="s">
        <v>80</v>
      </c>
      <c r="D35" s="40">
        <v>44196</v>
      </c>
      <c r="E35" s="38"/>
      <c r="F35" s="38"/>
      <c r="G35" s="38">
        <v>8</v>
      </c>
      <c r="H35" s="38"/>
      <c r="I35" s="38"/>
      <c r="J35" s="38"/>
      <c r="K35" s="38" t="s">
        <v>62</v>
      </c>
      <c r="L35" s="38" t="s">
        <v>75</v>
      </c>
      <c r="M35" s="38" t="s">
        <v>75</v>
      </c>
      <c r="N35" s="12" t="str">
        <f>N28</f>
        <v>АО "НГТ-Энергия"</v>
      </c>
      <c r="O35" s="38">
        <v>883.07456000000002</v>
      </c>
      <c r="P35" s="38" t="s">
        <v>74</v>
      </c>
      <c r="Q35" s="38">
        <v>883.07456000000002</v>
      </c>
      <c r="R35" s="41" t="s">
        <v>66</v>
      </c>
      <c r="S35" s="38" t="s">
        <v>66</v>
      </c>
      <c r="T35" s="38">
        <v>1</v>
      </c>
      <c r="U35" s="38">
        <v>1</v>
      </c>
      <c r="V35" s="41" t="s">
        <v>78</v>
      </c>
      <c r="W35" s="38" t="str">
        <f>W28</f>
        <v>Не указываются</v>
      </c>
      <c r="X35" s="38" t="s">
        <v>62</v>
      </c>
      <c r="Y35" s="38">
        <v>1</v>
      </c>
      <c r="Z35" s="41" t="s">
        <v>81</v>
      </c>
      <c r="AA35" s="38">
        <v>836.84472000000005</v>
      </c>
      <c r="AB35" s="15" t="s">
        <v>78</v>
      </c>
      <c r="AC35" s="38">
        <v>836.84472000000005</v>
      </c>
      <c r="AD35" s="38">
        <f>AC35</f>
        <v>836.84472000000005</v>
      </c>
      <c r="AE35" s="38">
        <v>31807384314</v>
      </c>
      <c r="AF35" s="17" t="str">
        <f>AF28</f>
        <v>rn.tektorg.ru</v>
      </c>
      <c r="AG35" s="40">
        <v>43462</v>
      </c>
      <c r="AH35" s="40">
        <v>43462</v>
      </c>
      <c r="AI35" s="40">
        <v>43483</v>
      </c>
      <c r="AJ35" s="40">
        <v>43495</v>
      </c>
      <c r="AK35" s="38" t="s">
        <v>62</v>
      </c>
      <c r="AL35" s="38" t="s">
        <v>62</v>
      </c>
      <c r="AM35" s="38" t="s">
        <v>62</v>
      </c>
      <c r="AN35" s="38" t="s">
        <v>62</v>
      </c>
      <c r="AO35" s="40">
        <v>43501</v>
      </c>
      <c r="AP35" s="40">
        <v>43501</v>
      </c>
      <c r="AQ35" s="40">
        <v>43497</v>
      </c>
      <c r="AR35" s="40">
        <v>43502</v>
      </c>
      <c r="AS35" s="40">
        <v>43544</v>
      </c>
      <c r="AT35" s="38" t="s">
        <v>62</v>
      </c>
      <c r="AU35" s="38" t="s">
        <v>73</v>
      </c>
    </row>
    <row r="36" spans="1:47" ht="150" customHeight="1" x14ac:dyDescent="0.25">
      <c r="A36" s="48">
        <v>8</v>
      </c>
      <c r="B36" s="51" t="s">
        <v>95</v>
      </c>
      <c r="C36" s="54" t="s">
        <v>104</v>
      </c>
      <c r="D36" s="57">
        <v>44531</v>
      </c>
      <c r="E36" s="38" t="s">
        <v>120</v>
      </c>
      <c r="F36" s="38"/>
      <c r="G36" s="38"/>
      <c r="H36" s="38"/>
      <c r="I36" s="38"/>
      <c r="J36" s="38"/>
      <c r="K36" s="38">
        <v>5</v>
      </c>
      <c r="L36" s="48" t="s">
        <v>98</v>
      </c>
      <c r="M36" s="41" t="s">
        <v>106</v>
      </c>
      <c r="N36" s="63" t="str">
        <f>N29</f>
        <v>АО "НГТ-Энергия"</v>
      </c>
      <c r="O36" s="60">
        <f>14515.58894/1.2</f>
        <v>12096.324116666667</v>
      </c>
      <c r="P36" s="48" t="s">
        <v>62</v>
      </c>
      <c r="Q36" s="60">
        <f>14515.58894/1.2</f>
        <v>12096.324116666667</v>
      </c>
      <c r="R36" s="66" t="s">
        <v>66</v>
      </c>
      <c r="S36" s="48" t="s">
        <v>66</v>
      </c>
      <c r="T36" s="48" t="s">
        <v>85</v>
      </c>
      <c r="U36" s="48">
        <v>8</v>
      </c>
      <c r="V36" s="69" t="s">
        <v>68</v>
      </c>
      <c r="W36" s="69" t="str">
        <f>W33</f>
        <v>Не указываются</v>
      </c>
      <c r="X36" s="48" t="s">
        <v>62</v>
      </c>
      <c r="Y36" s="48">
        <v>1</v>
      </c>
      <c r="Z36" s="66" t="s">
        <v>107</v>
      </c>
      <c r="AA36" s="47">
        <f>8259.6/1.2</f>
        <v>6883.0000000000009</v>
      </c>
      <c r="AB36" s="41" t="s">
        <v>108</v>
      </c>
      <c r="AC36" s="47">
        <v>8259.6</v>
      </c>
      <c r="AD36" s="47">
        <v>8259.6</v>
      </c>
      <c r="AE36" s="48">
        <v>32009238604</v>
      </c>
      <c r="AF36" s="75" t="s">
        <v>109</v>
      </c>
      <c r="AG36" s="72">
        <v>43997</v>
      </c>
      <c r="AH36" s="72">
        <v>43997</v>
      </c>
      <c r="AI36" s="72">
        <v>44036</v>
      </c>
      <c r="AJ36" s="72">
        <v>44046</v>
      </c>
      <c r="AK36" s="5" t="s">
        <v>62</v>
      </c>
      <c r="AL36" s="5" t="s">
        <v>62</v>
      </c>
      <c r="AM36" s="5" t="s">
        <v>62</v>
      </c>
      <c r="AN36" s="8" t="s">
        <v>62</v>
      </c>
      <c r="AO36" s="40">
        <v>44057</v>
      </c>
      <c r="AP36" s="40">
        <v>44057</v>
      </c>
      <c r="AQ36" s="40">
        <v>44170</v>
      </c>
      <c r="AR36" s="40">
        <v>44170</v>
      </c>
      <c r="AS36" s="40">
        <v>44190</v>
      </c>
      <c r="AT36" s="38" t="s">
        <v>85</v>
      </c>
      <c r="AU36" s="38" t="s">
        <v>85</v>
      </c>
    </row>
    <row r="37" spans="1:47" ht="75" x14ac:dyDescent="0.25">
      <c r="A37" s="49"/>
      <c r="B37" s="52"/>
      <c r="C37" s="55"/>
      <c r="D37" s="58"/>
      <c r="E37" s="38" t="s">
        <v>120</v>
      </c>
      <c r="F37" s="38"/>
      <c r="G37" s="38"/>
      <c r="H37" s="38"/>
      <c r="I37" s="38"/>
      <c r="J37" s="38"/>
      <c r="K37" s="38">
        <v>9</v>
      </c>
      <c r="L37" s="49"/>
      <c r="M37" s="38" t="s">
        <v>112</v>
      </c>
      <c r="N37" s="64"/>
      <c r="O37" s="61"/>
      <c r="P37" s="49"/>
      <c r="Q37" s="61"/>
      <c r="R37" s="67"/>
      <c r="S37" s="49"/>
      <c r="T37" s="49"/>
      <c r="U37" s="49"/>
      <c r="V37" s="70"/>
      <c r="W37" s="70"/>
      <c r="X37" s="49"/>
      <c r="Y37" s="49"/>
      <c r="Z37" s="67"/>
      <c r="AA37" s="47">
        <f>4018.08/1.2</f>
        <v>3348.4</v>
      </c>
      <c r="AB37" s="41" t="s">
        <v>110</v>
      </c>
      <c r="AC37" s="47">
        <v>4018.08</v>
      </c>
      <c r="AD37" s="47">
        <v>4018.08</v>
      </c>
      <c r="AE37" s="49"/>
      <c r="AF37" s="76"/>
      <c r="AG37" s="73"/>
      <c r="AH37" s="73"/>
      <c r="AI37" s="73"/>
      <c r="AJ37" s="73"/>
      <c r="AK37" s="5" t="s">
        <v>62</v>
      </c>
      <c r="AL37" s="5" t="s">
        <v>62</v>
      </c>
      <c r="AM37" s="5" t="s">
        <v>62</v>
      </c>
      <c r="AN37" s="8" t="s">
        <v>62</v>
      </c>
      <c r="AO37" s="40">
        <v>44057</v>
      </c>
      <c r="AP37" s="40">
        <v>44057</v>
      </c>
      <c r="AQ37" s="40">
        <v>44170</v>
      </c>
      <c r="AR37" s="40">
        <v>44170</v>
      </c>
      <c r="AS37" s="40">
        <v>44190</v>
      </c>
      <c r="AT37" s="38" t="s">
        <v>85</v>
      </c>
      <c r="AU37" s="38" t="s">
        <v>85</v>
      </c>
    </row>
    <row r="38" spans="1:47" ht="60" x14ac:dyDescent="0.25">
      <c r="A38" s="50"/>
      <c r="B38" s="53"/>
      <c r="C38" s="56"/>
      <c r="D38" s="59"/>
      <c r="E38" s="38" t="s">
        <v>120</v>
      </c>
      <c r="F38" s="38"/>
      <c r="G38" s="38"/>
      <c r="H38" s="38"/>
      <c r="I38" s="38"/>
      <c r="J38" s="38"/>
      <c r="K38" s="38">
        <v>18</v>
      </c>
      <c r="L38" s="50"/>
      <c r="M38" s="38" t="s">
        <v>113</v>
      </c>
      <c r="N38" s="65"/>
      <c r="O38" s="62"/>
      <c r="P38" s="50"/>
      <c r="Q38" s="62"/>
      <c r="R38" s="68"/>
      <c r="S38" s="50"/>
      <c r="T38" s="50"/>
      <c r="U38" s="50"/>
      <c r="V38" s="71"/>
      <c r="W38" s="71"/>
      <c r="X38" s="50"/>
      <c r="Y38" s="50"/>
      <c r="Z38" s="68"/>
      <c r="AA38" s="47">
        <f>303.85926/1.2</f>
        <v>253.21605000000002</v>
      </c>
      <c r="AB38" s="41" t="s">
        <v>111</v>
      </c>
      <c r="AC38" s="47">
        <v>303.85926000000001</v>
      </c>
      <c r="AD38" s="47">
        <v>303.85926000000001</v>
      </c>
      <c r="AE38" s="50"/>
      <c r="AF38" s="77"/>
      <c r="AG38" s="74"/>
      <c r="AH38" s="74"/>
      <c r="AI38" s="74"/>
      <c r="AJ38" s="74"/>
      <c r="AK38" s="5" t="s">
        <v>62</v>
      </c>
      <c r="AL38" s="5" t="s">
        <v>62</v>
      </c>
      <c r="AM38" s="5" t="s">
        <v>62</v>
      </c>
      <c r="AN38" s="8" t="s">
        <v>62</v>
      </c>
      <c r="AO38" s="40">
        <v>44064</v>
      </c>
      <c r="AP38" s="40">
        <v>44064</v>
      </c>
      <c r="AQ38" s="40">
        <v>44170</v>
      </c>
      <c r="AR38" s="40">
        <v>44170</v>
      </c>
      <c r="AS38" s="40">
        <v>44190</v>
      </c>
      <c r="AT38" s="38" t="s">
        <v>85</v>
      </c>
      <c r="AU38" s="38" t="s">
        <v>85</v>
      </c>
    </row>
    <row r="39" spans="1:47" ht="77.25" customHeight="1" x14ac:dyDescent="0.25">
      <c r="A39" s="38">
        <v>9</v>
      </c>
      <c r="B39" s="45" t="s">
        <v>95</v>
      </c>
      <c r="C39" s="7" t="s">
        <v>104</v>
      </c>
      <c r="D39" s="8">
        <v>44531</v>
      </c>
      <c r="E39" s="38" t="s">
        <v>120</v>
      </c>
      <c r="F39" s="38"/>
      <c r="G39" s="38"/>
      <c r="H39" s="38"/>
      <c r="I39" s="38"/>
      <c r="J39" s="38"/>
      <c r="K39" s="38">
        <v>2</v>
      </c>
      <c r="L39" s="38" t="s">
        <v>98</v>
      </c>
      <c r="M39" s="38" t="s">
        <v>114</v>
      </c>
      <c r="N39" s="12" t="str">
        <f>N32</f>
        <v>АО "НГТ-Энергия"</v>
      </c>
      <c r="O39" s="47">
        <f>6589.83052/1.2</f>
        <v>5491.5254333333341</v>
      </c>
      <c r="P39" s="38" t="s">
        <v>62</v>
      </c>
      <c r="Q39" s="47">
        <f>6589.83052/1.2</f>
        <v>5491.5254333333341</v>
      </c>
      <c r="R39" s="41" t="s">
        <v>66</v>
      </c>
      <c r="S39" s="38" t="s">
        <v>66</v>
      </c>
      <c r="T39" s="38" t="s">
        <v>85</v>
      </c>
      <c r="U39" s="38">
        <v>3</v>
      </c>
      <c r="V39" s="41" t="s">
        <v>68</v>
      </c>
      <c r="W39" s="41" t="s">
        <v>68</v>
      </c>
      <c r="X39" s="38">
        <v>1</v>
      </c>
      <c r="Y39" s="38">
        <v>1</v>
      </c>
      <c r="Z39" s="41" t="s">
        <v>115</v>
      </c>
      <c r="AA39" s="47">
        <f>6350/1.2</f>
        <v>5291.666666666667</v>
      </c>
      <c r="AB39" s="38" t="s">
        <v>116</v>
      </c>
      <c r="AC39" s="47">
        <v>6350</v>
      </c>
      <c r="AD39" s="47">
        <v>6350</v>
      </c>
      <c r="AE39" s="38">
        <v>32009193858</v>
      </c>
      <c r="AF39" s="46" t="s">
        <v>109</v>
      </c>
      <c r="AG39" s="40">
        <v>43979</v>
      </c>
      <c r="AH39" s="40">
        <v>43979</v>
      </c>
      <c r="AI39" s="40">
        <v>44018</v>
      </c>
      <c r="AJ39" s="40">
        <v>44028</v>
      </c>
      <c r="AK39" s="5" t="s">
        <v>62</v>
      </c>
      <c r="AL39" s="5" t="s">
        <v>62</v>
      </c>
      <c r="AM39" s="5" t="s">
        <v>62</v>
      </c>
      <c r="AN39" s="8" t="s">
        <v>62</v>
      </c>
      <c r="AO39" s="40">
        <v>44043</v>
      </c>
      <c r="AP39" s="40">
        <v>44043</v>
      </c>
      <c r="AQ39" s="40">
        <v>44124</v>
      </c>
      <c r="AR39" s="40">
        <v>44124</v>
      </c>
      <c r="AS39" s="40">
        <v>44140</v>
      </c>
      <c r="AT39" s="38" t="s">
        <v>85</v>
      </c>
      <c r="AU39" s="38" t="s">
        <v>85</v>
      </c>
    </row>
    <row r="40" spans="1:47" ht="158.25" customHeight="1" x14ac:dyDescent="0.25">
      <c r="A40" s="38">
        <v>10</v>
      </c>
      <c r="B40" s="45" t="s">
        <v>95</v>
      </c>
      <c r="C40" s="7" t="s">
        <v>104</v>
      </c>
      <c r="D40" s="8">
        <v>44531</v>
      </c>
      <c r="E40" s="38" t="s">
        <v>120</v>
      </c>
      <c r="F40" s="38"/>
      <c r="G40" s="38"/>
      <c r="H40" s="38"/>
      <c r="I40" s="38"/>
      <c r="J40" s="38"/>
      <c r="K40" s="38">
        <v>6</v>
      </c>
      <c r="L40" s="38" t="s">
        <v>98</v>
      </c>
      <c r="M40" s="38" t="s">
        <v>119</v>
      </c>
      <c r="N40" s="12" t="str">
        <f>N33</f>
        <v>АО "НГТ-Энергия"</v>
      </c>
      <c r="O40" s="47">
        <f>554.94146/1.2</f>
        <v>462.45121666666671</v>
      </c>
      <c r="P40" s="38" t="s">
        <v>62</v>
      </c>
      <c r="Q40" s="47">
        <f>554.94146/1.2</f>
        <v>462.45121666666671</v>
      </c>
      <c r="R40" s="41" t="s">
        <v>66</v>
      </c>
      <c r="S40" s="38" t="s">
        <v>66</v>
      </c>
      <c r="T40" s="38" t="s">
        <v>85</v>
      </c>
      <c r="U40" s="38">
        <v>6</v>
      </c>
      <c r="V40" s="41" t="s">
        <v>68</v>
      </c>
      <c r="W40" s="41" t="s">
        <v>68</v>
      </c>
      <c r="X40" s="38" t="s">
        <v>117</v>
      </c>
      <c r="Y40" s="38">
        <v>2</v>
      </c>
      <c r="Z40" s="41" t="s">
        <v>118</v>
      </c>
      <c r="AA40" s="47">
        <f>552.13229/1.2</f>
        <v>460.1102416666667</v>
      </c>
      <c r="AB40" s="38" t="s">
        <v>116</v>
      </c>
      <c r="AC40" s="47">
        <v>552.13229000000001</v>
      </c>
      <c r="AD40" s="47">
        <v>552.13229000000001</v>
      </c>
      <c r="AE40" s="38">
        <v>32009217030</v>
      </c>
      <c r="AF40" s="46" t="s">
        <v>109</v>
      </c>
      <c r="AG40" s="40">
        <v>43987</v>
      </c>
      <c r="AH40" s="40">
        <v>43987</v>
      </c>
      <c r="AI40" s="40">
        <v>44048</v>
      </c>
      <c r="AJ40" s="40">
        <v>44057</v>
      </c>
      <c r="AK40" s="5" t="s">
        <v>62</v>
      </c>
      <c r="AL40" s="5" t="s">
        <v>62</v>
      </c>
      <c r="AM40" s="5" t="s">
        <v>62</v>
      </c>
      <c r="AN40" s="8" t="s">
        <v>62</v>
      </c>
      <c r="AO40" s="40">
        <v>44077</v>
      </c>
      <c r="AP40" s="40">
        <v>44077</v>
      </c>
      <c r="AQ40" s="40">
        <v>44170</v>
      </c>
      <c r="AR40" s="40">
        <v>44170</v>
      </c>
      <c r="AS40" s="40">
        <v>44190</v>
      </c>
      <c r="AT40" s="38" t="s">
        <v>85</v>
      </c>
      <c r="AU40" s="38" t="s">
        <v>85</v>
      </c>
    </row>
    <row r="41" spans="1:47" ht="34.5" customHeight="1" x14ac:dyDescent="0.25">
      <c r="A41" s="38">
        <v>11</v>
      </c>
      <c r="B41" s="45" t="s">
        <v>95</v>
      </c>
      <c r="C41" s="7" t="s">
        <v>104</v>
      </c>
      <c r="D41" s="8">
        <v>44532</v>
      </c>
      <c r="E41" s="38" t="s">
        <v>120</v>
      </c>
      <c r="F41" s="38"/>
      <c r="G41" s="38"/>
      <c r="H41" s="38"/>
      <c r="I41" s="38"/>
      <c r="J41" s="38"/>
      <c r="K41" s="38">
        <v>1</v>
      </c>
      <c r="L41" s="38" t="s">
        <v>98</v>
      </c>
      <c r="M41" s="38" t="s">
        <v>123</v>
      </c>
      <c r="N41" s="12" t="str">
        <f>N34</f>
        <v>АО "НГТ-Энергия"</v>
      </c>
      <c r="O41" s="47">
        <f>16005.6/1.2</f>
        <v>13338</v>
      </c>
      <c r="P41" s="38" t="s">
        <v>62</v>
      </c>
      <c r="Q41" s="47">
        <f>16005.6/1.2</f>
        <v>13338</v>
      </c>
      <c r="R41" s="41" t="s">
        <v>66</v>
      </c>
      <c r="S41" s="38" t="s">
        <v>66</v>
      </c>
      <c r="T41" s="38" t="s">
        <v>85</v>
      </c>
      <c r="U41" s="38">
        <v>12</v>
      </c>
      <c r="V41" s="41" t="s">
        <v>68</v>
      </c>
      <c r="W41" s="41" t="s">
        <v>68</v>
      </c>
      <c r="X41" s="41" t="s">
        <v>121</v>
      </c>
      <c r="Y41" s="38">
        <v>1</v>
      </c>
      <c r="Z41" s="38"/>
      <c r="AA41" s="47">
        <f>15540/1.2</f>
        <v>12950</v>
      </c>
      <c r="AB41" s="38" t="s">
        <v>122</v>
      </c>
      <c r="AC41" s="47">
        <v>15540</v>
      </c>
      <c r="AD41" s="47">
        <v>15540</v>
      </c>
      <c r="AE41" s="38">
        <v>32009193870</v>
      </c>
      <c r="AF41" s="46" t="s">
        <v>109</v>
      </c>
      <c r="AG41" s="40">
        <v>43979</v>
      </c>
      <c r="AH41" s="40">
        <v>43979</v>
      </c>
      <c r="AI41" s="40">
        <v>44075</v>
      </c>
      <c r="AJ41" s="40">
        <v>44077</v>
      </c>
      <c r="AK41" s="5" t="s">
        <v>62</v>
      </c>
      <c r="AL41" s="5" t="s">
        <v>62</v>
      </c>
      <c r="AM41" s="5" t="s">
        <v>62</v>
      </c>
      <c r="AN41" s="8" t="s">
        <v>62</v>
      </c>
      <c r="AO41" s="40">
        <v>44096</v>
      </c>
      <c r="AP41" s="40">
        <v>44096</v>
      </c>
      <c r="AQ41" s="40">
        <v>44130</v>
      </c>
      <c r="AR41" s="40">
        <v>44130</v>
      </c>
      <c r="AS41" s="40">
        <v>44145</v>
      </c>
      <c r="AT41" s="38" t="s">
        <v>85</v>
      </c>
      <c r="AU41" s="38" t="s">
        <v>85</v>
      </c>
    </row>
    <row r="42" spans="1:47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</row>
    <row r="43" spans="1:47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</row>
    <row r="44" spans="1:47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</row>
    <row r="45" spans="1:47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</row>
    <row r="46" spans="1:47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</row>
  </sheetData>
  <autoFilter ref="A26:AU26"/>
  <mergeCells count="81">
    <mergeCell ref="Q31:Q32"/>
    <mergeCell ref="A9:AU9"/>
    <mergeCell ref="A11:AU11"/>
    <mergeCell ref="A12:AU12"/>
    <mergeCell ref="A14:AU14"/>
    <mergeCell ref="A15:AU15"/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  <mergeCell ref="AU23:AU25"/>
    <mergeCell ref="E24:E25"/>
    <mergeCell ref="F24:F25"/>
    <mergeCell ref="G24:G25"/>
    <mergeCell ref="H24:H25"/>
    <mergeCell ref="I24:I2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  <mergeCell ref="Z36:Z38"/>
    <mergeCell ref="AJ36:AJ38"/>
    <mergeCell ref="AI36:AI38"/>
    <mergeCell ref="AE36:AE38"/>
    <mergeCell ref="AF36:AF38"/>
    <mergeCell ref="AG36:AG38"/>
    <mergeCell ref="AH36:AH38"/>
    <mergeCell ref="O36:O38"/>
    <mergeCell ref="N36:N38"/>
    <mergeCell ref="Y36:Y38"/>
    <mergeCell ref="T36:T38"/>
    <mergeCell ref="S36:S38"/>
    <mergeCell ref="R36:R38"/>
    <mergeCell ref="Q36:Q38"/>
    <mergeCell ref="P36:P38"/>
    <mergeCell ref="X36:X38"/>
    <mergeCell ref="W36:W38"/>
    <mergeCell ref="V36:V38"/>
    <mergeCell ref="U36:U38"/>
    <mergeCell ref="L36:L38"/>
    <mergeCell ref="A36:A38"/>
    <mergeCell ref="B36:B38"/>
    <mergeCell ref="C36:C38"/>
    <mergeCell ref="D36:D38"/>
  </mergeCells>
  <hyperlinks>
    <hyperlink ref="AF36" r:id="rId1" tooltip="http://rn.tektorg.ru" display="http://rn.tektorg.ru/"/>
    <hyperlink ref="AF39" r:id="rId2" tooltip="http://rn.tektorg.ru" display="http://rn.tektorg.ru/"/>
    <hyperlink ref="AF40:AF41" r:id="rId3" tooltip="http://rn.tektorg.ru" display="http://rn.tektorg.ru/"/>
  </hyperlinks>
  <pageMargins left="0.70866141732283472" right="0.70866141732283472" top="0.74803149606299213" bottom="0.74803149606299213" header="0.31496062992125984" footer="0.31496062992125984"/>
  <pageSetup paperSize="8" scale="40" fitToHeight="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dcterms:created xsi:type="dcterms:W3CDTF">2017-01-09T04:39:20Z</dcterms:created>
  <dcterms:modified xsi:type="dcterms:W3CDTF">2020-10-28T06:35:59Z</dcterms:modified>
</cp:coreProperties>
</file>