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20" yWindow="-120" windowWidth="29040" windowHeight="15840" tabRatio="859" activeTab="2"/>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9" r:id="rId6"/>
    <sheet name="4. паспортбюджет" sheetId="10" r:id="rId7"/>
    <sheet name="5. анализ эконом эфф" sheetId="19" state="hidden" r:id="rId8"/>
    <sheet name="6.1. Паспорт сетевой график" sheetId="36" r:id="rId9"/>
    <sheet name="6.2. Паспорт фин осв ввод" sheetId="39" r:id="rId10"/>
    <sheet name="7. Паспорт отчет о закупке" sheetId="37" r:id="rId11"/>
    <sheet name="8. Общие сведения" sheetId="38" r:id="rId12"/>
  </sheets>
  <definedNames>
    <definedName name="_FilterDatabase" localSheetId="9" hidden="1">'6.2. Паспорт фин осв ввод'!$A$23:$AF$72</definedName>
    <definedName name="Print_Area" localSheetId="0">'1. паспорт местоположение'!$A$1:$C$49</definedName>
    <definedName name="Print_Area" localSheetId="1">'2. паспорт  ТП'!$A$1:$S$23</definedName>
    <definedName name="Print_Area" localSheetId="2">'3.1. паспорт Техсостояние ПС'!$A$2:$T$42</definedName>
    <definedName name="Print_Area" localSheetId="3">'3.2 паспорт Техсостояние ЛЭП'!$A$1:$AA$25</definedName>
    <definedName name="Print_Area" localSheetId="4">'3.3 паспорт описание'!$A$1:$C$30</definedName>
    <definedName name="Print_Area" localSheetId="5">'3.4. Паспорт надежность'!$A$1:$Z$26</definedName>
    <definedName name="Print_Area" localSheetId="6">'4. паспортбюджет'!$A$1:$O$22</definedName>
    <definedName name="Print_Area" localSheetId="8">'6.1. Паспорт сетевой график'!$A$1:$L$53</definedName>
    <definedName name="Print_Area" localSheetId="9">'6.2. Паспорт фин осв ввод'!$A$1:$AC$70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s>
  <calcPr calcId="145621"/>
</workbook>
</file>

<file path=xl/calcChain.xml><?xml version="1.0" encoding="utf-8"?>
<calcChain xmlns="http://schemas.openxmlformats.org/spreadsheetml/2006/main">
  <c r="C30" i="39" l="1"/>
  <c r="C55" i="39"/>
  <c r="N55" i="39"/>
  <c r="D55" i="39" s="1"/>
  <c r="AB55" i="39"/>
  <c r="AC55" i="39"/>
  <c r="D64" i="39"/>
  <c r="AB64" i="39"/>
  <c r="AC64" i="39"/>
  <c r="D56" i="39"/>
  <c r="G56" i="39"/>
  <c r="M45" i="39" l="1"/>
  <c r="L45" i="39"/>
  <c r="C45" i="39"/>
  <c r="C37" i="39" s="1"/>
  <c r="L37" i="39" s="1"/>
  <c r="AB37" i="39" s="1"/>
  <c r="L47" i="39"/>
  <c r="AB47" i="39" s="1"/>
  <c r="D31" i="39" l="1"/>
  <c r="AB25" i="39" l="1"/>
  <c r="AB26" i="39"/>
  <c r="AB28" i="39"/>
  <c r="M27" i="39"/>
  <c r="L27" i="39"/>
  <c r="C24" i="39"/>
  <c r="C48" i="7" s="1"/>
  <c r="D29" i="39"/>
  <c r="S24" i="39"/>
  <c r="R24" i="39"/>
  <c r="H52" i="36"/>
  <c r="AB24" i="39" l="1"/>
  <c r="G27" i="39"/>
  <c r="D27" i="39" s="1"/>
  <c r="B33" i="38" l="1"/>
  <c r="AC27" i="39"/>
  <c r="AC25" i="39"/>
  <c r="AC26" i="39"/>
  <c r="AC28" i="39"/>
  <c r="AC31" i="39"/>
  <c r="AC33" i="39"/>
  <c r="AC34" i="39"/>
  <c r="AC36" i="39"/>
  <c r="AC37" i="39"/>
  <c r="AC38" i="39"/>
  <c r="AC39" i="39"/>
  <c r="AC40" i="39"/>
  <c r="AC41" i="39"/>
  <c r="AC42" i="39"/>
  <c r="AC43" i="39"/>
  <c r="AC44" i="39"/>
  <c r="AC45" i="39"/>
  <c r="AC46" i="39"/>
  <c r="AC48" i="39"/>
  <c r="AC57" i="39"/>
  <c r="AC59" i="39"/>
  <c r="AC65" i="39"/>
  <c r="AC66" i="39"/>
  <c r="AC67" i="39"/>
  <c r="AC68" i="39"/>
  <c r="AC69" i="39"/>
  <c r="AC70" i="39"/>
  <c r="AC71" i="39"/>
  <c r="AC72" i="39"/>
  <c r="D65" i="39"/>
  <c r="D66" i="39"/>
  <c r="D67" i="39"/>
  <c r="D68" i="39"/>
  <c r="D69" i="39"/>
  <c r="D70" i="39"/>
  <c r="D71" i="39"/>
  <c r="D72" i="39"/>
  <c r="D25" i="39"/>
  <c r="D26" i="39"/>
  <c r="D28" i="39"/>
  <c r="D33" i="39"/>
  <c r="D34" i="39"/>
  <c r="D36" i="39"/>
  <c r="D37" i="39"/>
  <c r="D38" i="39"/>
  <c r="D39" i="39"/>
  <c r="D40" i="39"/>
  <c r="D41" i="39"/>
  <c r="D42" i="39"/>
  <c r="D43" i="39"/>
  <c r="D44" i="39"/>
  <c r="D45" i="39"/>
  <c r="D46" i="39"/>
  <c r="D48" i="39"/>
  <c r="D57" i="39"/>
  <c r="D59" i="39"/>
  <c r="B45" i="38" l="1"/>
  <c r="B56" i="38" l="1"/>
  <c r="B51" i="38"/>
  <c r="B41" i="38"/>
  <c r="X27" i="37"/>
  <c r="X28" i="37" s="1"/>
  <c r="X31" i="37" l="1"/>
  <c r="X29" i="37"/>
  <c r="X30" i="37" s="1"/>
  <c r="N30" i="39" l="1"/>
  <c r="AC30" i="39" l="1"/>
  <c r="D30" i="39"/>
  <c r="O24" i="39"/>
  <c r="N24" i="39"/>
  <c r="F24" i="39" l="1"/>
  <c r="F29" i="39" s="1"/>
  <c r="C29" i="39" s="1"/>
  <c r="B36" i="38"/>
  <c r="A26" i="37"/>
  <c r="A27" i="37" s="1"/>
  <c r="A28" i="37" s="1"/>
  <c r="A29" i="37" s="1"/>
  <c r="A30" i="37" s="1"/>
  <c r="A31" i="37" s="1"/>
  <c r="AB29" i="39" l="1"/>
  <c r="C27" i="39"/>
  <c r="AB27" i="39" s="1"/>
  <c r="G35" i="36"/>
  <c r="H35" i="36" s="1"/>
  <c r="H33" i="36" l="1"/>
  <c r="G33" i="36"/>
  <c r="H32" i="36"/>
  <c r="G32" i="36"/>
  <c r="H31" i="36"/>
  <c r="G31" i="36"/>
  <c r="H30" i="36"/>
  <c r="G30" i="36"/>
  <c r="H24" i="39" l="1"/>
  <c r="H30" i="39" l="1"/>
  <c r="C49" i="7"/>
  <c r="C25" i="6" s="1"/>
  <c r="F30" i="39"/>
  <c r="AB30" i="39"/>
  <c r="E30" i="39"/>
  <c r="E24" i="39"/>
  <c r="H34" i="36" l="1"/>
  <c r="G34" i="36"/>
  <c r="E46" i="36"/>
  <c r="F46" i="36"/>
  <c r="D50" i="36"/>
  <c r="E50" i="36"/>
  <c r="F50" i="36"/>
  <c r="G50" i="36"/>
  <c r="H50" i="36"/>
  <c r="I50" i="36"/>
  <c r="J50" i="36"/>
  <c r="C50" i="36"/>
  <c r="L56" i="39" l="1"/>
  <c r="E58" i="39"/>
  <c r="F58" i="39"/>
  <c r="G58" i="39"/>
  <c r="H58" i="39"/>
  <c r="I58" i="39"/>
  <c r="J58" i="39"/>
  <c r="K58" i="39"/>
  <c r="L58" i="39"/>
  <c r="M58" i="39"/>
  <c r="P58" i="39"/>
  <c r="Q58" i="39"/>
  <c r="T58" i="39"/>
  <c r="U58" i="39"/>
  <c r="X58" i="39"/>
  <c r="Y58" i="39"/>
  <c r="Z58" i="39"/>
  <c r="AA58" i="39"/>
  <c r="E47" i="39"/>
  <c r="F47" i="39"/>
  <c r="G47" i="39"/>
  <c r="H47" i="39"/>
  <c r="I47" i="39"/>
  <c r="J47" i="39"/>
  <c r="K47" i="39"/>
  <c r="P47" i="39"/>
  <c r="Q47" i="39"/>
  <c r="T47" i="39"/>
  <c r="U47" i="39"/>
  <c r="X47" i="39"/>
  <c r="Y47" i="39"/>
  <c r="Z47" i="39"/>
  <c r="AA47" i="39"/>
  <c r="E32" i="39"/>
  <c r="F32" i="39"/>
  <c r="G32" i="39"/>
  <c r="I32" i="39"/>
  <c r="K32" i="39"/>
  <c r="L32" i="39"/>
  <c r="M32" i="39"/>
  <c r="P32" i="39"/>
  <c r="Q32" i="39"/>
  <c r="T32" i="39"/>
  <c r="U32" i="39"/>
  <c r="X32" i="39"/>
  <c r="Y32" i="39"/>
  <c r="Z32" i="39"/>
  <c r="AA32" i="39"/>
  <c r="AB32" i="39"/>
  <c r="C32" i="39"/>
  <c r="H32" i="39" s="1"/>
  <c r="AC58" i="39" l="1"/>
  <c r="D58" i="39"/>
  <c r="D32" i="39"/>
  <c r="AC32" i="39"/>
  <c r="AC47" i="39"/>
  <c r="D47" i="39"/>
  <c r="E29" i="39"/>
  <c r="H29" i="39"/>
  <c r="P29" i="39"/>
  <c r="T29" i="39"/>
  <c r="A14" i="29" l="1"/>
  <c r="A15" i="10" s="1"/>
  <c r="A15" i="19" s="1"/>
  <c r="A15" i="36" s="1"/>
  <c r="A14" i="39" s="1"/>
  <c r="A15" i="37" s="1"/>
  <c r="A15" i="38" s="1"/>
  <c r="B21" i="38" s="1"/>
  <c r="A8" i="29"/>
  <c r="A9" i="10" s="1"/>
  <c r="A9" i="19" s="1"/>
  <c r="A9" i="36" s="1"/>
  <c r="A8" i="39" s="1"/>
  <c r="A9" i="37" s="1"/>
  <c r="A9" i="38" s="1"/>
  <c r="A14" i="12"/>
  <c r="A16" i="13" s="1"/>
  <c r="A8" i="12"/>
  <c r="A10" i="13" s="1"/>
  <c r="AB72" i="39" l="1"/>
  <c r="AB71" i="39"/>
  <c r="AB70" i="39"/>
  <c r="AB69" i="39"/>
  <c r="AB68" i="39"/>
  <c r="AB67" i="39"/>
  <c r="AB66" i="39"/>
  <c r="AB65" i="39"/>
  <c r="X63" i="39"/>
  <c r="T63" i="39"/>
  <c r="P63" i="39"/>
  <c r="L63" i="39"/>
  <c r="K63" i="39"/>
  <c r="J63" i="39"/>
  <c r="I63" i="39"/>
  <c r="H63" i="39"/>
  <c r="G63" i="39"/>
  <c r="C63" i="39"/>
  <c r="X62" i="39"/>
  <c r="T62" i="39"/>
  <c r="P62" i="39"/>
  <c r="L62" i="39"/>
  <c r="K62" i="39"/>
  <c r="J62" i="39"/>
  <c r="I62" i="39"/>
  <c r="H62" i="39"/>
  <c r="G62" i="39"/>
  <c r="C62" i="39"/>
  <c r="X61" i="39"/>
  <c r="T61" i="39"/>
  <c r="P61" i="39"/>
  <c r="L61" i="39"/>
  <c r="K61" i="39"/>
  <c r="H61" i="39"/>
  <c r="G61" i="39"/>
  <c r="C61" i="39"/>
  <c r="X60" i="39"/>
  <c r="T60" i="39"/>
  <c r="P60" i="39"/>
  <c r="L60" i="39"/>
  <c r="K60" i="39"/>
  <c r="J60" i="39"/>
  <c r="I60" i="39"/>
  <c r="H60" i="39"/>
  <c r="G60" i="39"/>
  <c r="C60" i="39"/>
  <c r="AB59" i="39"/>
  <c r="AB57" i="39"/>
  <c r="X56" i="39"/>
  <c r="T56" i="39"/>
  <c r="P56" i="39"/>
  <c r="K56" i="39"/>
  <c r="J56" i="39"/>
  <c r="I56" i="39"/>
  <c r="H56" i="39"/>
  <c r="X54" i="39"/>
  <c r="T54" i="39"/>
  <c r="P54" i="39"/>
  <c r="L54" i="39"/>
  <c r="K54" i="39"/>
  <c r="J54" i="39"/>
  <c r="I54" i="39"/>
  <c r="H54" i="39"/>
  <c r="G54" i="39"/>
  <c r="C54" i="39"/>
  <c r="X53" i="39"/>
  <c r="T53" i="39"/>
  <c r="P53" i="39"/>
  <c r="L53" i="39"/>
  <c r="K53" i="39"/>
  <c r="J53" i="39"/>
  <c r="I53" i="39"/>
  <c r="H53" i="39"/>
  <c r="G53" i="39"/>
  <c r="C53" i="39"/>
  <c r="X52" i="39"/>
  <c r="T52" i="39"/>
  <c r="P52" i="39"/>
  <c r="L52" i="39"/>
  <c r="K52" i="39"/>
  <c r="J52" i="39"/>
  <c r="I52" i="39"/>
  <c r="H52" i="39"/>
  <c r="G52" i="39"/>
  <c r="C52" i="39"/>
  <c r="X51" i="39"/>
  <c r="T51" i="39"/>
  <c r="P51" i="39"/>
  <c r="L51" i="39"/>
  <c r="K51" i="39"/>
  <c r="J51" i="39"/>
  <c r="I51" i="39"/>
  <c r="H51" i="39"/>
  <c r="G51" i="39"/>
  <c r="C51" i="39"/>
  <c r="X50" i="39"/>
  <c r="T50" i="39"/>
  <c r="P50" i="39"/>
  <c r="L50" i="39"/>
  <c r="K50" i="39"/>
  <c r="J50" i="39"/>
  <c r="I50" i="39"/>
  <c r="H50" i="39"/>
  <c r="G50" i="39"/>
  <c r="C50" i="39"/>
  <c r="X49" i="39"/>
  <c r="T49" i="39"/>
  <c r="P49" i="39"/>
  <c r="L49" i="39"/>
  <c r="K49" i="39"/>
  <c r="J49" i="39"/>
  <c r="I49" i="39"/>
  <c r="H49" i="39"/>
  <c r="G49" i="39"/>
  <c r="C49" i="39"/>
  <c r="AB48" i="39"/>
  <c r="C48" i="39"/>
  <c r="AB46" i="39"/>
  <c r="AB45" i="39"/>
  <c r="AB44" i="39"/>
  <c r="AB43" i="39"/>
  <c r="AB42" i="39"/>
  <c r="AB41" i="39"/>
  <c r="AB39" i="39"/>
  <c r="AB38" i="39"/>
  <c r="AB36" i="39"/>
  <c r="AC50" i="39" l="1"/>
  <c r="D50" i="39"/>
  <c r="AC52" i="39"/>
  <c r="D52" i="39"/>
  <c r="AC61" i="39"/>
  <c r="D61" i="39"/>
  <c r="AC62" i="39"/>
  <c r="D62" i="39"/>
  <c r="AC49" i="39"/>
  <c r="D49" i="39"/>
  <c r="AC51" i="39"/>
  <c r="D51" i="39"/>
  <c r="AC53" i="39"/>
  <c r="D53" i="39"/>
  <c r="AC56" i="39"/>
  <c r="D60" i="39"/>
  <c r="AC60" i="39"/>
  <c r="D63" i="39"/>
  <c r="AC63" i="39"/>
  <c r="AC54" i="39"/>
  <c r="D54" i="39"/>
  <c r="AB53" i="39"/>
  <c r="AB61" i="39"/>
  <c r="AB62" i="39"/>
  <c r="AB58" i="39"/>
  <c r="AB49" i="39"/>
  <c r="AB54" i="39"/>
  <c r="AB56" i="39"/>
  <c r="AB60" i="39"/>
  <c r="AB63" i="39"/>
  <c r="AB50" i="39"/>
  <c r="AB51" i="39"/>
  <c r="AB52" i="39"/>
  <c r="F25" i="37" l="1"/>
  <c r="G25" i="37" s="1"/>
  <c r="H25" i="37" s="1"/>
  <c r="I25" i="37" s="1"/>
  <c r="J25" i="37" s="1"/>
  <c r="K25" i="37" s="1"/>
  <c r="L25" i="37" s="1"/>
  <c r="M25" i="37" s="1"/>
  <c r="N25" i="37" s="1"/>
  <c r="O25" i="37" s="1"/>
  <c r="P25" i="37" s="1"/>
  <c r="Q25" i="37" s="1"/>
  <c r="R25" i="37" s="1"/>
  <c r="S25" i="37" s="1"/>
  <c r="T25" i="37" s="1"/>
  <c r="U25" i="37" s="1"/>
  <c r="V25" i="37" s="1"/>
  <c r="W25" i="37" s="1"/>
  <c r="X25" i="37" s="1"/>
  <c r="Y25" i="37" s="1"/>
  <c r="Z25" i="37" s="1"/>
  <c r="AA25" i="37" s="1"/>
  <c r="AB25" i="37" s="1"/>
  <c r="AC25" i="37" s="1"/>
  <c r="AD25" i="37" s="1"/>
  <c r="AE25" i="37" s="1"/>
  <c r="AF25" i="37" s="1"/>
  <c r="AG25" i="37" s="1"/>
  <c r="AH25" i="37" s="1"/>
  <c r="AI25" i="37" s="1"/>
  <c r="AJ25" i="37" s="1"/>
  <c r="AK25" i="37" s="1"/>
  <c r="AL25" i="37" s="1"/>
  <c r="AM25" i="37" s="1"/>
  <c r="AN25" i="37" s="1"/>
  <c r="AO25" i="37" s="1"/>
  <c r="AP25" i="37" s="1"/>
  <c r="AQ25" i="37" s="1"/>
  <c r="AR25" i="37" s="1"/>
  <c r="AS25" i="37" s="1"/>
  <c r="AT25" i="37" s="1"/>
  <c r="AU25" i="37" s="1"/>
  <c r="AV25" i="37" s="1"/>
  <c r="A5" i="19" l="1"/>
  <c r="A5" i="10"/>
  <c r="A5" i="6"/>
  <c r="A4" i="29" s="1"/>
  <c r="A5" i="14"/>
  <c r="A6" i="13"/>
  <c r="A4" i="12"/>
  <c r="A25" i="14" l="1"/>
  <c r="A25" i="13"/>
  <c r="A12" i="19" l="1"/>
  <c r="A12" i="36" s="1"/>
  <c r="A11" i="39" s="1"/>
  <c r="A12" i="37" s="1"/>
  <c r="A12" i="38" s="1"/>
  <c r="A12" i="10"/>
  <c r="E12" i="14"/>
  <c r="E15" i="14"/>
  <c r="A12" i="6" l="1"/>
  <c r="A11" i="29" s="1"/>
  <c r="A13" i="13"/>
  <c r="A11" i="12"/>
  <c r="Y24" i="39" l="1"/>
  <c r="AA24" i="39"/>
  <c r="Z24" i="39"/>
  <c r="AC24" i="39" s="1"/>
  <c r="X24" i="39"/>
  <c r="U24" i="39"/>
  <c r="Q24" i="39"/>
  <c r="J30" i="39" l="1"/>
  <c r="J32" i="39" s="1"/>
  <c r="D24" i="39" l="1"/>
  <c r="J24" i="39" s="1"/>
  <c r="J29" i="39"/>
  <c r="AC29" i="39" l="1"/>
</calcChain>
</file>

<file path=xl/sharedStrings.xml><?xml version="1.0" encoding="utf-8"?>
<sst xmlns="http://schemas.openxmlformats.org/spreadsheetml/2006/main" count="1487" uniqueCount="574">
  <si>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</si>
  <si>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</si>
  <si>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</si>
  <si>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</si>
  <si>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</si>
  <si>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</si>
  <si>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</si>
  <si>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</si>
  <si>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</si>
  <si>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</si>
  <si>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</si>
  <si>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</si>
  <si>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</si>
  <si>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</si>
  <si>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</si>
  <si>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</si>
  <si>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</si>
  <si>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</si>
  <si>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</si>
  <si>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</si>
  <si>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</si>
  <si>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</si>
  <si>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</si>
  <si>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</si>
  <si>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</si>
  <si>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</si>
  <si>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</si>
  <si>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</si>
  <si>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</si>
  <si>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</si>
  <si>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</si>
  <si>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</si>
  <si>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</si>
  <si>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</si>
  <si>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</si>
  <si>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</si>
  <si>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</si>
  <si>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</si>
  <si>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</si>
  <si>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</si>
  <si>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</si>
  <si>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</si>
  <si>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</si>
  <si>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</si>
  <si>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</si>
  <si>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</si>
  <si>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</si>
  <si>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</si>
  <si>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</si>
  <si>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</si>
  <si>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</si>
  <si>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</si>
  <si>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</si>
  <si>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</si>
  <si>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</si>
  <si>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</si>
  <si>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</si>
  <si>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</si>
  <si>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</si>
  <si>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</si>
  <si>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</si>
  <si>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</si>
  <si>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</si>
  <si>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</si>
  <si>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</si>
  <si>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</si>
  <si>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</si>
  <si>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</si>
  <si>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</si>
  <si>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</si>
  <si>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</si>
  <si>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</si>
  <si>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</si>
  <si>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</si>
  <si>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</si>
  <si>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</si>
  <si>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</si>
  <si>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</si>
  <si>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</si>
  <si>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</si>
  <si>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</si>
  <si>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</si>
  <si>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</si>
  <si>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</si>
  <si>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</si>
  <si>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</si>
  <si>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</si>
  <si>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</si>
  <si>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</si>
  <si>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</si>
  <si>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</si>
  <si>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</si>
  <si>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</si>
  <si>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</si>
  <si>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</si>
  <si>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</si>
  <si>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</si>
  <si>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</si>
  <si>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</si>
  <si>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</si>
  <si>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</si>
  <si>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</si>
  <si>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</si>
  <si>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</si>
  <si>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</si>
  <si>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</si>
  <si>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</si>
  <si>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</si>
  <si>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</si>
  <si>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</si>
  <si>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</si>
  <si>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</si>
  <si>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</si>
  <si>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</si>
  <si>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</si>
  <si>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</si>
  <si>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</si>
  <si>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</si>
  <si>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</si>
  <si>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</si>
  <si>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</si>
  <si>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</si>
  <si>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</si>
  <si>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</si>
  <si>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</si>
  <si>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</si>
  <si>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</si>
  <si>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</si>
  <si>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</si>
  <si>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</si>
  <si>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</si>
  <si>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</si>
  <si>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</si>
  <si>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</si>
  <si>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</si>
  <si>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</si>
  <si>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</si>
  <si>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</si>
  <si>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</si>
  <si>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</si>
  <si>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</si>
  <si>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</si>
  <si>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</si>
  <si>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</si>
  <si>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</si>
  <si>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</si>
  <si>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</si>
  <si>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</si>
  <si>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</si>
  <si>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</si>
  <si>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</si>
  <si>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</si>
  <si>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</si>
  <si>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</si>
  <si>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</si>
  <si>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</si>
  <si>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</si>
  <si>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</si>
  <si>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</si>
  <si>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</si>
  <si>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</si>
  <si>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</si>
  <si>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</si>
  <si>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</si>
  <si>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</si>
  <si>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</si>
  <si>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</si>
  <si>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</si>
  <si>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</si>
  <si>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</si>
  <si>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</si>
  <si>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</si>
  <si>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</si>
  <si>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</si>
  <si>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</si>
  <si>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</si>
  <si>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</si>
  <si>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</si>
  <si>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</si>
  <si>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</si>
  <si>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</si>
  <si>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</si>
  <si>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</si>
  <si>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</si>
  <si>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</si>
  <si>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</si>
  <si>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</si>
  <si>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</si>
  <si>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</si>
  <si>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</si>
  <si>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</si>
  <si>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Организационный этап</t>
  </si>
  <si>
    <t>1.6.</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</si>
  <si>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</si>
  <si>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</si>
  <si>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</si>
  <si>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</si>
  <si>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</si>
  <si>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</si>
  <si>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</si>
  <si>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</si>
  <si>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</si>
  <si>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</si>
  <si>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</si>
  <si>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</si>
  <si>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</si>
  <si>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</si>
  <si>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</si>
  <si>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</si>
  <si>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</si>
  <si>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</si>
  <si>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</si>
  <si>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</si>
  <si>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</si>
  <si>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</si>
  <si>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</si>
  <si>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</si>
  <si>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</si>
  <si>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</si>
  <si>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</si>
  <si>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</si>
  <si>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</si>
  <si>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</si>
  <si>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</si>
  <si>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</si>
  <si>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</si>
  <si>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</si>
  <si>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</si>
  <si>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</si>
  <si>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</si>
  <si>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</si>
  <si>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</si>
  <si>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</si>
  <si>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</si>
  <si>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</si>
  <si>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</si>
  <si>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</si>
  <si>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</si>
  <si>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</si>
  <si>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</si>
  <si>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</si>
  <si>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</si>
  <si>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</si>
  <si>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</si>
  <si>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</si>
  <si>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</si>
  <si>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</si>
  <si>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</si>
  <si>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</si>
  <si>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</si>
  <si>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</si>
  <si>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</si>
  <si>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</si>
  <si>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</si>
  <si>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</si>
  <si>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</si>
  <si>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</si>
  <si>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</si>
  <si>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</si>
  <si>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</si>
  <si>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</si>
  <si>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</si>
  <si>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</si>
  <si>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</si>
  <si>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</si>
  <si>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</si>
  <si>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</si>
  <si>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</si>
  <si>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</si>
  <si>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</si>
  <si>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</si>
  <si>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</si>
  <si>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</si>
  <si>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</si>
  <si>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</si>
  <si>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</si>
  <si>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</si>
  <si>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</si>
  <si>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</si>
  <si>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</si>
  <si>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</si>
  <si>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</si>
  <si>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</si>
  <si>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</si>
  <si>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</si>
  <si>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</si>
  <si>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</si>
  <si>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</si>
  <si>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</si>
  <si>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</si>
  <si>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</si>
  <si>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</si>
  <si>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</si>
  <si>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</si>
  <si>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</si>
  <si>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</si>
  <si>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</si>
  <si>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</si>
  <si>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</si>
  <si>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</si>
  <si>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</si>
  <si>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</si>
  <si>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</si>
  <si>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</si>
  <si>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</si>
  <si>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</si>
  <si>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</si>
  <si>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</si>
  <si>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</si>
  <si>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</si>
  <si>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</si>
  <si>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</si>
  <si>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</si>
  <si>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</si>
  <si>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</si>
  <si>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</si>
  <si>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</si>
  <si>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</si>
  <si>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</si>
  <si>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</si>
  <si>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</si>
  <si>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</si>
  <si>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</si>
  <si>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</si>
  <si>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</si>
  <si>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</si>
  <si>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</si>
  <si>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</si>
  <si>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</si>
  <si>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</si>
  <si>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оплаты по объекту(предоплата)</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</si>
  <si>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</si>
  <si>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</si>
  <si>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</si>
  <si>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</si>
  <si>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</si>
  <si>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</si>
  <si>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</si>
  <si>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</si>
  <si>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</si>
  <si>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</si>
  <si>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</si>
  <si>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</si>
  <si>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</si>
  <si>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</si>
  <si>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</si>
  <si>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</si>
  <si>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</si>
  <si>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</si>
  <si>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</si>
  <si>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</si>
  <si>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</si>
  <si>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</si>
  <si>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</si>
  <si>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</si>
  <si>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</si>
  <si>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</si>
  <si>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</si>
  <si>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</si>
  <si>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</si>
  <si>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</si>
  <si>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</si>
  <si>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</si>
  <si>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</si>
  <si>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</si>
  <si>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</si>
  <si>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</si>
  <si>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Выполнение подготовительных работ на площадке строительства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</si>
  <si>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</si>
  <si>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</si>
  <si>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</si>
  <si>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</si>
  <si>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</si>
  <si>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</si>
  <si>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</si>
  <si>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</si>
  <si>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</si>
  <si>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</si>
  <si>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</si>
  <si>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</si>
  <si>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</si>
  <si>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</si>
  <si>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</si>
  <si>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</si>
  <si>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</si>
  <si>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</si>
  <si>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</si>
  <si>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</si>
  <si>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</si>
  <si>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</si>
  <si>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</si>
  <si>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</si>
  <si>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</si>
  <si>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</si>
  <si>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</si>
  <si>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</si>
  <si>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</si>
  <si>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</si>
  <si>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</si>
  <si>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</si>
  <si>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</si>
  <si>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</si>
  <si>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</si>
  <si>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</si>
  <si>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</si>
  <si>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</si>
  <si>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</si>
  <si>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</si>
  <si>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</si>
  <si>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</si>
  <si>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</si>
  <si>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</si>
  <si>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</si>
  <si>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</si>
  <si>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</si>
  <si>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</si>
  <si>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</si>
  <si>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</si>
  <si>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</si>
  <si>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</si>
  <si>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</si>
  <si>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</si>
  <si>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</si>
  <si>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</si>
  <si>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</si>
  <si>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</si>
  <si>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</si>
  <si>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</si>
  <si>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</si>
  <si>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</si>
  <si>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</si>
  <si>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</si>
  <si>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</si>
  <si>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</si>
  <si>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</si>
  <si>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</si>
  <si>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</si>
  <si>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</si>
  <si>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</si>
  <si>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</si>
  <si>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</si>
  <si>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</si>
  <si>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Цели (указать укрупненные цели в соответствии с приложением 12 к Приказу Минэнерго от 05.05.2016 №380)</t>
  </si>
  <si>
    <t>т.у.</t>
  </si>
  <si>
    <t>га</t>
  </si>
  <si>
    <t>шт</t>
  </si>
  <si>
    <t>нд</t>
  </si>
  <si>
    <t>объем заключенного договора в ценах года заключения договора с НДС, млн. руб.</t>
  </si>
  <si>
    <t>Сметная стоимость проекта в текущих ценах с НДС, млн. руб.</t>
  </si>
  <si>
    <t>не требуется</t>
  </si>
  <si>
    <t>Реконструкция ВЛ 110 кВ "ТЭЦ-13 - Долина" (2х17 км)</t>
  </si>
  <si>
    <t>региональный</t>
  </si>
  <si>
    <t>не проводилось</t>
  </si>
  <si>
    <t/>
  </si>
  <si>
    <t>МВ?А</t>
  </si>
  <si>
    <t>100</t>
  </si>
  <si>
    <t>3.6.</t>
  </si>
  <si>
    <t>4.6.</t>
  </si>
  <si>
    <t>АО "НГТ-Энергия"</t>
  </si>
  <si>
    <t>1.2.1.1</t>
  </si>
  <si>
    <t>Краснодарский край</t>
  </si>
  <si>
    <t xml:space="preserve">Диспетчерское наименование трансфорорматорной или иной подстанции </t>
  </si>
  <si>
    <r>
      <t>объектов электросетевого хозяйства, МВ</t>
    </r>
    <r>
      <rPr>
        <sz val="12"/>
        <color rgb="FF000000"/>
        <rFont val="Calibri"/>
        <family val="2"/>
        <charset val="204"/>
      </rPr>
      <t>*</t>
    </r>
    <r>
      <rPr>
        <sz val="12"/>
        <color rgb="FF000000"/>
        <rFont val="Times New Roman"/>
        <family val="1"/>
        <charset val="204"/>
      </rPr>
      <t>А</t>
    </r>
  </si>
  <si>
    <t>объектов электросетевого хозяйства, МВ*А</t>
  </si>
  <si>
    <t>МВ*А</t>
  </si>
  <si>
    <t>Северский район</t>
  </si>
  <si>
    <t>Краснодарский край, Северский район</t>
  </si>
  <si>
    <t xml:space="preserve">Реконструкция  </t>
  </si>
  <si>
    <t>Выбор площадки строительства</t>
  </si>
  <si>
    <t>Заключение договора на разработку ТЭО</t>
  </si>
  <si>
    <t>Разработка и утверждение ТЭО</t>
  </si>
  <si>
    <t>Заключение договора  с подрядчиком</t>
  </si>
  <si>
    <t>Заключение договоров на поставку  основного оборудования</t>
  </si>
  <si>
    <t>График поставки основного оборудования на объект</t>
  </si>
  <si>
    <t>смета</t>
  </si>
  <si>
    <t>I_NGT7</t>
  </si>
  <si>
    <t>Реконструкция ПС 35/6 кВ И-7 "Черноморская" в Северском районе</t>
  </si>
  <si>
    <t>ПС 35/6 кВ И-7 "Черноморская" в Северском районе</t>
  </si>
  <si>
    <t>Трансформатор ТМН-4000-35/6,3</t>
  </si>
  <si>
    <t>Разработка ирабочего проекта</t>
  </si>
  <si>
    <t>8МВА, 0ВЛ</t>
  </si>
  <si>
    <t>Год раскрытия информации: 2019 год</t>
  </si>
  <si>
    <t>+</t>
  </si>
  <si>
    <t>показатель замены силовых (авто-) трансформаторов (Рз_тр)=8</t>
  </si>
  <si>
    <t>31.03.2019</t>
  </si>
  <si>
    <t>01.01.2019</t>
  </si>
  <si>
    <t xml:space="preserve"> по состоянию на 01.01.2018</t>
  </si>
  <si>
    <t>Факт 2018</t>
  </si>
  <si>
    <t>2.5</t>
  </si>
  <si>
    <t>Заключение договора наПИР</t>
  </si>
  <si>
    <t>Выполнение и оплата ПИР</t>
  </si>
  <si>
    <t>07.02.2018</t>
  </si>
  <si>
    <t>28.09.2018</t>
  </si>
  <si>
    <t>Передача электроэнергии</t>
  </si>
  <si>
    <t>х</t>
  </si>
  <si>
    <t>ПИР</t>
  </si>
  <si>
    <t>ООО Таврида Электрик ЮСК", АО "Торговый дом "Узэлектротехкомплект", ООО "ПИК Резонанс"</t>
  </si>
  <si>
    <t>699 151,57 (ООО "Таврида Электрик ЮСК"); 806 198,84 (ООО "ПИК Резонанс"); 750 000,00 (АО "Торговый дом "Узэлектротехкомплект")</t>
  </si>
  <si>
    <t>ООО "Таврида Электрик ЮСК"</t>
  </si>
  <si>
    <t>№ 192/1320018/0148Д от 27.02.2018 г.</t>
  </si>
  <si>
    <t>Год раскрытия информации: 2020 год</t>
  </si>
  <si>
    <t>Запрос цен</t>
  </si>
  <si>
    <t>ООО "СЕВЗАПТЕХНИКА", ООО"ЭЛТЕРА", ЗАО "ГРУППА КОМПАНИЙ ЭЛЕКТРОЩИТ"-ТМ САМАРА", АО "КЭМОНТ", ООО "Комплексные альтернативные технологии", ООО "Электрощит-Черноземье", ООО "Свердловэлектро-силовые транформаторы", ООО "Таврида Электрик Омск", АО "Торговый дом Узэлектротехкомплект", АО "Пусковой элемент", АО "Производственное объединение Элтехниа", ООО "Энергозащита", ООО Торговый дом "Электрум-НГ", ООО "Бизнес Аспект",  ООО "ЦУП Чебоксарского электроаппаратного завода", АО "Чебоксарский электромеханический завод", ООО"Политех"</t>
  </si>
  <si>
    <t>АО "Кэмонт", ООО "Энергозащита", ООО "Бизнес аспект"</t>
  </si>
  <si>
    <t>ЗАО "ГРУППА КОМПАНИЙ ЭЛЕКТРОЩИТ"-ТМ САМАРА"</t>
  </si>
  <si>
    <t>декабрь 2019 г.</t>
  </si>
  <si>
    <t>Не указываются</t>
  </si>
  <si>
    <t>Участник №2 - 1944,6, Участник №1 - 2189,5, Участник №3 - 1990,1</t>
  </si>
  <si>
    <t>октябрь 2019 г.</t>
  </si>
  <si>
    <t>ЗАО "ГК "Электрощит - ТМ Самара"</t>
  </si>
  <si>
    <t>ООО "Уральский Энергетический Союз"</t>
  </si>
  <si>
    <t>СМР</t>
  </si>
  <si>
    <t>Участник №2 - 4434,9, Участник №1 - 4582,2</t>
  </si>
  <si>
    <t>ноябрь 2019 г.</t>
  </si>
  <si>
    <t>Распределительное устройство</t>
  </si>
  <si>
    <t>Разъединитель, ограничитель для капитального строительства</t>
  </si>
  <si>
    <t>rn.tektorg.ru</t>
  </si>
  <si>
    <t>МТР</t>
  </si>
  <si>
    <t>Строительно-монтажные работы</t>
  </si>
  <si>
    <t>Силовой трансформатор</t>
  </si>
  <si>
    <t xml:space="preserve">№ 210/1320019/0174Д </t>
  </si>
  <si>
    <t>№ 274/1320019/0229Д</t>
  </si>
  <si>
    <t xml:space="preserve">№ 221/1320019/0184Д </t>
  </si>
  <si>
    <t>№ 224/1320019/0187Д</t>
  </si>
  <si>
    <t>№ 273/1320019-0228Д</t>
  </si>
  <si>
    <t xml:space="preserve"> -  по договорам поставки основного оборудования (в разбивке по каждому поставщику и по договорам):</t>
  </si>
  <si>
    <t>№ 047/1320017/0043Д</t>
  </si>
  <si>
    <t>всего оплачено по объекту, млн. руб.</t>
  </si>
  <si>
    <t>октябрь - декабрь 2019 года</t>
  </si>
  <si>
    <t xml:space="preserve"> - хоз. способ:</t>
  </si>
  <si>
    <t>по состоянию на 01.01.2020</t>
  </si>
  <si>
    <t>01.11.2019</t>
  </si>
  <si>
    <t>31.12.2019</t>
  </si>
  <si>
    <t>окт.2019</t>
  </si>
  <si>
    <t>окт.2020</t>
  </si>
  <si>
    <t>дек. 2019</t>
  </si>
  <si>
    <t>З</t>
  </si>
  <si>
    <t>Замена физически изношенного и морально устаревшего оборудования на новое оборудование</t>
  </si>
  <si>
    <t>млн. руб. за 1 МВА без НДС</t>
  </si>
  <si>
    <t>Проектирование, закупка оборудования, строительно-монтажные работы</t>
  </si>
  <si>
    <t>Снижение риска возникновения аварийной ситуации, связанной с выходом из стhоя оборудования</t>
  </si>
  <si>
    <t>Развитие электрической сети/усиление существующей электрической сети</t>
  </si>
  <si>
    <t>3000 кВА</t>
  </si>
  <si>
    <t>300 А</t>
  </si>
  <si>
    <t xml:space="preserve">Масляный выключатель МВ-35 </t>
  </si>
  <si>
    <t>нет</t>
  </si>
  <si>
    <t>Трансформатор 
тип ТМН-2500/35-У1
напряж., 35±4х2,5/6,3 кВ,
мощность - 2500</t>
  </si>
  <si>
    <t xml:space="preserve">Трансформатор 
тип ТМН-4000/35-У1
напряж., 35±4х2,5/6,3 кВ,
мощность - 4000 кВА    </t>
  </si>
  <si>
    <t xml:space="preserve">Трансформатор напряжения тип ЗНОЛ-35
</t>
  </si>
  <si>
    <t>Трансформаторы, выключатели</t>
  </si>
  <si>
    <t>Вакуумный выключатель
тип ВВУ СЭЩ-П(Э)-35-20/1000 Iном= 1000 А</t>
  </si>
  <si>
    <t>ТМГ-СЭЩ-100 35/0,4 кВ</t>
  </si>
  <si>
    <t xml:space="preserve">Трансформатор напряжения тип ЗНОЛП-НТЗ-35 и ПКН001-35
</t>
  </si>
  <si>
    <t>МВ-35 ВЛ-35кВ Черноморская - Утяжелитель</t>
  </si>
  <si>
    <t>МВ-35 ВЛ-35кВ Черноморская - Горка</t>
  </si>
  <si>
    <t>МВ-35 Т-1</t>
  </si>
  <si>
    <t>МВ-35 Т-2</t>
  </si>
  <si>
    <t>Т-1</t>
  </si>
  <si>
    <t>Т-2</t>
  </si>
  <si>
    <t xml:space="preserve">ТН-35 СШ-35
</t>
  </si>
  <si>
    <t>ВВ-35ВЛ -35 Чм-Ут</t>
  </si>
  <si>
    <t>ВВ-35ВЛ -35 Чм-Гр</t>
  </si>
  <si>
    <t>СВВ-35</t>
  </si>
  <si>
    <t xml:space="preserve">ТСН-1-35
</t>
  </si>
  <si>
    <t xml:space="preserve">ТСН-2-35
</t>
  </si>
  <si>
    <t>ВВ-35 Т-1</t>
  </si>
  <si>
    <t>ВВ-35 Т-2</t>
  </si>
  <si>
    <t xml:space="preserve">ТН-35 1 С-35
</t>
  </si>
  <si>
    <t xml:space="preserve">ТН-35 2 С-35
</t>
  </si>
  <si>
    <t>1970 год</t>
  </si>
  <si>
    <t>2019 год</t>
  </si>
  <si>
    <t>Необходимость реконструкции вызвана износом металлических конструкций ОРУ-35 кВ, износом коммутационных аппаратов ОРУ-35 кВ, старением изоляции силовых трансформаторов. Отсутствие РПН силовых трансформаторов приводит к многочисленным жалобам потребителей на некачественную электроэнергию в связи с изменением напряжения при переключениях.  Масляные выключатели сняты с производства
Необходимость реконструкции обусловлена требованиями системной надежности и износа оборудования</t>
  </si>
  <si>
    <t>Плановый срок окончания работ еще не наступил</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</si>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</sst>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р_._-;\-* #,##0_р_._-;_-* &quot;-&quot;_р_._-;_-@_-"/>
    <numFmt numFmtId="43" formatCode="_-* #,##0.00_р_._-;\-* #,##0.00_р_._-;_-* &quot;-&quot;??_р_._-;_-@_-"/>
    <numFmt numFmtId="164" formatCode="#,##0_ ;\-#,##0\ "/>
    <numFmt numFmtId="165" formatCode="_-* #,##0.00\ _р_._-;\-* #,##0.00\ _р_._-;_-* &quot;-&quot;??\ _р_._-;_-@_-"/>
    <numFmt numFmtId="166" formatCode="#,##0.000"/>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000000"/>
      <name val="Calibri"/>
      <family val="2"/>
      <charset val="204"/>
    </font>
    <font>
      <sz val="10"/>
      <color theme="1"/>
      <name val="Times New Roman"/>
      <family val="1"/>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0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45" fillId="0" borderId="0"/>
    <xf numFmtId="0" fontId="1" fillId="0" borderId="0"/>
    <xf numFmtId="0" fontId="45" fillId="0" borderId="0"/>
    <xf numFmtId="43" fontId="11" fillId="0" borderId="0" applyFont="0" applyFill="0" applyBorder="0" applyAlignment="0" applyProtection="0"/>
  </cellStyleXfs>
  <cellXfs count="4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5"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9"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4" xfId="50" applyFont="1" applyFill="1" applyBorder="1" applyAlignment="1">
      <alignment horizontal="center"/>
    </xf>
    <xf numFmtId="0" fontId="57" fillId="0" borderId="24" xfId="50" applyFont="1" applyBorder="1" applyAlignment="1">
      <alignment vertical="center"/>
    </xf>
    <xf numFmtId="0" fontId="57" fillId="0" borderId="25"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8"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5" fillId="0" borderId="1"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3" xfId="2" applyFont="1" applyFill="1" applyBorder="1" applyAlignment="1">
      <alignment horizontal="justify"/>
    </xf>
    <xf numFmtId="0" fontId="42" fillId="0" borderId="43" xfId="2" applyFont="1" applyFill="1" applyBorder="1" applyAlignment="1">
      <alignment vertical="top" wrapText="1"/>
    </xf>
    <xf numFmtId="0" fontId="42" fillId="0" borderId="45" xfId="2" applyFont="1" applyFill="1" applyBorder="1" applyAlignment="1">
      <alignment vertical="top" wrapText="1"/>
    </xf>
    <xf numFmtId="0" fontId="42" fillId="0" borderId="44" xfId="2" applyFont="1" applyFill="1" applyBorder="1" applyAlignment="1">
      <alignment vertical="top" wrapText="1"/>
    </xf>
    <xf numFmtId="0" fontId="41" fillId="0" borderId="43"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3" xfId="2" applyFont="1" applyFill="1" applyBorder="1" applyAlignment="1">
      <alignment horizontal="justify" vertical="top" wrapText="1"/>
    </xf>
    <xf numFmtId="0" fontId="42" fillId="0" borderId="44" xfId="2" applyFont="1" applyFill="1" applyBorder="1" applyAlignment="1">
      <alignment horizontal="left" vertical="center" wrapText="1"/>
    </xf>
    <xf numFmtId="0" fontId="42" fillId="0" borderId="44" xfId="2" applyFont="1" applyFill="1" applyBorder="1" applyAlignment="1">
      <alignment horizontal="center" vertical="center" wrapText="1"/>
    </xf>
    <xf numFmtId="0" fontId="41" fillId="0" borderId="45"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62" fillId="0" borderId="0" xfId="1" applyFont="1" applyAlignment="1">
      <alignment vertical="center"/>
    </xf>
    <xf numFmtId="0" fontId="7" fillId="0" borderId="0" xfId="49" applyFont="1"/>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4" fontId="44" fillId="0" borderId="1" xfId="45" applyNumberFormat="1" applyFont="1" applyFill="1" applyBorder="1" applyAlignment="1">
      <alignment horizontal="center" vertical="center" wrapText="1"/>
    </xf>
    <xf numFmtId="0" fontId="11" fillId="0" borderId="0" xfId="62" applyFont="1" applyAlignment="1">
      <alignment horizontal="left" vertical="center" wrapText="1"/>
    </xf>
    <xf numFmtId="4" fontId="11" fillId="0" borderId="1" xfId="0" applyNumberFormat="1" applyFont="1" applyFill="1" applyBorder="1" applyAlignment="1">
      <alignment horizontal="center" vertical="center" wrapText="1"/>
    </xf>
    <xf numFmtId="0" fontId="0" fillId="0" borderId="1" xfId="0" applyBorder="1" applyAlignment="1">
      <alignment vertical="top" wrapText="1"/>
    </xf>
    <xf numFmtId="49" fontId="7" fillId="0" borderId="1" xfId="1" applyNumberFormat="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5" fillId="0" borderId="1" xfId="50" applyFont="1" applyFill="1" applyBorder="1" applyAlignment="1">
      <alignment horizontal="center" vertical="center"/>
    </xf>
    <xf numFmtId="0" fontId="55" fillId="0" borderId="24" xfId="50" applyFont="1" applyFill="1" applyBorder="1" applyAlignment="1">
      <alignment horizontal="center" vertical="center"/>
    </xf>
    <xf numFmtId="0" fontId="55" fillId="0" borderId="2" xfId="50" applyFont="1" applyFill="1" applyBorder="1" applyAlignment="1">
      <alignment horizontal="center" vertical="center"/>
    </xf>
    <xf numFmtId="0" fontId="55" fillId="0" borderId="28" xfId="50" applyFont="1" applyBorder="1" applyAlignment="1">
      <alignment horizontal="center" vertical="center"/>
    </xf>
    <xf numFmtId="0" fontId="57" fillId="0" borderId="2" xfId="50" applyFont="1" applyFill="1" applyBorder="1" applyAlignment="1">
      <alignment horizontal="center" vertical="center"/>
    </xf>
    <xf numFmtId="0" fontId="41" fillId="0" borderId="46" xfId="2" applyFont="1" applyFill="1" applyBorder="1" applyAlignment="1">
      <alignment horizontal="left" vertical="top" wrapText="1"/>
    </xf>
    <xf numFmtId="0" fontId="0" fillId="0" borderId="1" xfId="0" applyFill="1" applyBorder="1" applyAlignment="1">
      <alignment horizontal="center" vertical="top" wrapText="1"/>
    </xf>
    <xf numFmtId="0" fontId="41" fillId="0" borderId="43" xfId="2" applyFont="1" applyFill="1" applyBorder="1" applyAlignment="1">
      <alignment horizontal="left" vertical="top" wrapText="1"/>
    </xf>
    <xf numFmtId="41" fontId="41" fillId="0" borderId="43" xfId="2" applyNumberFormat="1" applyFont="1" applyFill="1" applyBorder="1" applyAlignment="1">
      <alignment horizontal="left" vertical="center" wrapText="1"/>
    </xf>
    <xf numFmtId="2" fontId="41" fillId="0" borderId="43" xfId="2" applyNumberFormat="1" applyFont="1" applyFill="1" applyBorder="1" applyAlignment="1">
      <alignment horizontal="left" vertical="top" wrapText="1"/>
    </xf>
    <xf numFmtId="0" fontId="43" fillId="0" borderId="0" xfId="2" applyFont="1"/>
    <xf numFmtId="0" fontId="2" fillId="0" borderId="1" xfId="0" applyFont="1" applyBorder="1" applyAlignment="1">
      <alignment horizontal="center" vertical="center"/>
    </xf>
    <xf numFmtId="0" fontId="43" fillId="0" borderId="19" xfId="2" applyFont="1" applyFill="1" applyBorder="1" applyAlignment="1">
      <alignment vertical="center" wrapText="1"/>
    </xf>
    <xf numFmtId="0" fontId="43" fillId="0" borderId="20" xfId="2" applyFont="1" applyFill="1" applyBorder="1" applyAlignment="1">
      <alignment vertical="center" wrapText="1"/>
    </xf>
    <xf numFmtId="49" fontId="11" fillId="0" borderId="1" xfId="2" applyNumberFormat="1" applyFont="1" applyFill="1" applyBorder="1" applyAlignment="1">
      <alignment horizontal="center" vertical="top" wrapText="1"/>
    </xf>
    <xf numFmtId="49" fontId="11" fillId="0" borderId="1" xfId="2" applyNumberFormat="1" applyFont="1" applyFill="1" applyBorder="1"/>
    <xf numFmtId="49" fontId="11" fillId="0" borderId="0" xfId="2" applyNumberFormat="1" applyFont="1" applyFill="1"/>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Fill="1" applyAlignment="1">
      <alignment horizontal="center"/>
    </xf>
    <xf numFmtId="0" fontId="43" fillId="0" borderId="1"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 fillId="0" borderId="0" xfId="1" applyBorder="1" applyAlignment="1">
      <alignment horizontal="right"/>
    </xf>
    <xf numFmtId="14" fontId="41" fillId="0" borderId="43" xfId="2" applyNumberFormat="1" applyFont="1" applyFill="1" applyBorder="1" applyAlignment="1">
      <alignment horizontal="left" vertical="top" wrapText="1"/>
    </xf>
    <xf numFmtId="49" fontId="43" fillId="0" borderId="1" xfId="2" applyNumberFormat="1" applyFont="1" applyBorder="1" applyAlignment="1">
      <alignment horizontal="center" vertical="top" wrapText="1"/>
    </xf>
    <xf numFmtId="2" fontId="11" fillId="0" borderId="1" xfId="2" applyNumberFormat="1" applyFont="1" applyFill="1" applyBorder="1" applyAlignment="1">
      <alignment horizontal="center" vertical="center" wrapText="1"/>
    </xf>
    <xf numFmtId="2" fontId="41" fillId="0" borderId="44" xfId="2" applyNumberFormat="1" applyFont="1" applyFill="1" applyBorder="1" applyAlignment="1">
      <alignment horizontal="left" vertical="top" wrapText="1"/>
    </xf>
    <xf numFmtId="14" fontId="11" fillId="0" borderId="1" xfId="2" applyNumberFormat="1" applyFont="1" applyFill="1" applyBorder="1" applyAlignment="1">
      <alignment horizontal="center" vertical="center" wrapText="1"/>
    </xf>
    <xf numFmtId="0" fontId="40" fillId="0" borderId="1" xfId="49" applyFont="1" applyFill="1" applyBorder="1" applyAlignment="1">
      <alignment horizontal="center" vertical="center" wrapText="1"/>
    </xf>
    <xf numFmtId="167" fontId="11" fillId="0" borderId="1" xfId="70" applyNumberFormat="1" applyFont="1" applyFill="1" applyBorder="1" applyAlignment="1">
      <alignment horizontal="center" vertical="center" wrapText="1"/>
    </xf>
    <xf numFmtId="0" fontId="36" fillId="0" borderId="1" xfId="0" applyFont="1" applyBorder="1" applyAlignment="1">
      <alignment vertical="center" wrapText="1"/>
    </xf>
    <xf numFmtId="14" fontId="46" fillId="0" borderId="1" xfId="67" applyNumberFormat="1" applyFont="1" applyFill="1" applyBorder="1" applyAlignment="1">
      <alignment vertical="center" wrapText="1"/>
    </xf>
    <xf numFmtId="0" fontId="64" fillId="0" borderId="1" xfId="1" applyFont="1" applyFill="1" applyBorder="1" applyAlignment="1">
      <alignment vertical="center" wrapText="1"/>
    </xf>
    <xf numFmtId="166" fontId="46" fillId="0" borderId="1" xfId="0" applyNumberFormat="1" applyFont="1" applyFill="1" applyBorder="1" applyAlignment="1">
      <alignment vertical="center" wrapText="1"/>
    </xf>
    <xf numFmtId="0" fontId="46" fillId="0" borderId="1" xfId="0" applyNumberFormat="1" applyFont="1" applyFill="1" applyBorder="1" applyAlignment="1">
      <alignment vertical="center" wrapText="1"/>
    </xf>
    <xf numFmtId="0" fontId="46" fillId="0" borderId="1" xfId="0" applyFont="1" applyFill="1" applyBorder="1" applyAlignment="1">
      <alignment vertical="center" wrapText="1"/>
    </xf>
    <xf numFmtId="4" fontId="46" fillId="0" borderId="1" xfId="0" applyNumberFormat="1" applyFont="1" applyFill="1" applyBorder="1" applyAlignment="1">
      <alignment vertical="center" wrapText="1"/>
    </xf>
    <xf numFmtId="0" fontId="46" fillId="0" borderId="1" xfId="67" applyFont="1" applyFill="1" applyBorder="1" applyAlignment="1">
      <alignment vertical="center" wrapText="1"/>
    </xf>
    <xf numFmtId="0" fontId="46" fillId="0" borderId="1" xfId="68" applyFont="1" applyFill="1" applyBorder="1" applyAlignment="1">
      <alignment vertical="center" wrapText="1"/>
    </xf>
    <xf numFmtId="4" fontId="46" fillId="0" borderId="1" xfId="0" applyNumberFormat="1" applyFont="1" applyFill="1" applyBorder="1" applyAlignment="1">
      <alignment vertical="center" wrapText="1" shrinkToFit="1"/>
    </xf>
    <xf numFmtId="1" fontId="46" fillId="0" borderId="1" xfId="67" applyNumberFormat="1" applyFont="1" applyFill="1" applyBorder="1" applyAlignment="1">
      <alignment vertical="center" wrapText="1"/>
    </xf>
    <xf numFmtId="14" fontId="46" fillId="0" borderId="1" xfId="0" applyNumberFormat="1" applyFont="1" applyFill="1" applyBorder="1" applyAlignment="1">
      <alignment vertical="center" wrapText="1" shrinkToFit="1"/>
    </xf>
    <xf numFmtId="14" fontId="46" fillId="0" borderId="1" xfId="0" applyNumberFormat="1" applyFont="1" applyFill="1" applyBorder="1" applyAlignment="1">
      <alignment vertical="center" wrapText="1"/>
    </xf>
    <xf numFmtId="14" fontId="46" fillId="0" borderId="1" xfId="69" applyNumberFormat="1" applyFont="1" applyFill="1" applyBorder="1" applyAlignment="1">
      <alignment vertical="center" wrapText="1"/>
    </xf>
    <xf numFmtId="14" fontId="64" fillId="0" borderId="1" xfId="1" applyNumberFormat="1" applyFont="1" applyFill="1" applyBorder="1" applyAlignment="1">
      <alignment vertical="center" wrapText="1"/>
    </xf>
    <xf numFmtId="0" fontId="36" fillId="0" borderId="1" xfId="1" applyFont="1" applyBorder="1" applyAlignment="1">
      <alignment vertical="center"/>
    </xf>
    <xf numFmtId="0" fontId="36" fillId="0" borderId="1" xfId="49" applyFont="1" applyBorder="1" applyAlignment="1">
      <alignment vertical="center"/>
    </xf>
    <xf numFmtId="0" fontId="36" fillId="0" borderId="1" xfId="49" applyFont="1" applyBorder="1" applyAlignment="1">
      <alignment vertical="center" wrapText="1"/>
    </xf>
    <xf numFmtId="0" fontId="0" fillId="0" borderId="1" xfId="0" applyBorder="1" applyAlignment="1">
      <alignment horizontal="left" vertical="center" wrapText="1"/>
    </xf>
    <xf numFmtId="2" fontId="11" fillId="0" borderId="0" xfId="2" applyNumberFormat="1" applyFill="1"/>
    <xf numFmtId="2" fontId="41" fillId="0" borderId="0" xfId="2" applyNumberFormat="1" applyFont="1" applyFill="1" applyAlignment="1">
      <alignment horizontal="left"/>
    </xf>
    <xf numFmtId="12" fontId="36" fillId="0" borderId="1" xfId="49" applyNumberFormat="1" applyFont="1" applyBorder="1" applyAlignment="1">
      <alignment vertical="center"/>
    </xf>
    <xf numFmtId="0" fontId="43" fillId="0" borderId="0" xfId="2" applyFont="1" applyFill="1"/>
    <xf numFmtId="0" fontId="11" fillId="0" borderId="1" xfId="2" applyFont="1" applyFill="1" applyBorder="1" applyAlignment="1">
      <alignment vertical="center" wrapText="1"/>
    </xf>
    <xf numFmtId="2" fontId="7" fillId="0" borderId="1" xfId="1" applyNumberFormat="1" applyFont="1" applyFill="1" applyBorder="1" applyAlignment="1">
      <alignment horizontal="left" vertical="center" wrapText="1"/>
    </xf>
    <xf numFmtId="0" fontId="41" fillId="0" borderId="45" xfId="2" applyFont="1" applyFill="1" applyBorder="1" applyAlignment="1">
      <alignment horizontal="left" vertical="top" wrapText="1"/>
    </xf>
    <xf numFmtId="0" fontId="41" fillId="0" borderId="44" xfId="2" applyFont="1" applyFill="1" applyBorder="1" applyAlignment="1">
      <alignment horizontal="left" vertical="top" wrapText="1"/>
    </xf>
    <xf numFmtId="9" fontId="7" fillId="0" borderId="1" xfId="1" applyNumberFormat="1" applyFont="1" applyFill="1" applyBorder="1" applyAlignment="1">
      <alignment horizontal="left" vertical="center" wrapText="1"/>
    </xf>
    <xf numFmtId="0" fontId="0" fillId="0" borderId="1" xfId="0" applyBorder="1" applyAlignment="1">
      <alignment vertical="center" wrapText="1"/>
    </xf>
    <xf numFmtId="2" fontId="11" fillId="24"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3" fontId="43" fillId="0" borderId="1" xfId="2" applyNumberFormat="1" applyFont="1" applyFill="1" applyBorder="1" applyAlignment="1">
      <alignment horizontal="center" vertical="center" wrapText="1"/>
    </xf>
    <xf numFmtId="3" fontId="11" fillId="0" borderId="1" xfId="2" applyNumberFormat="1" applyFont="1" applyFill="1" applyBorder="1" applyAlignment="1">
      <alignment horizontal="center" vertical="center" wrapText="1"/>
    </xf>
    <xf numFmtId="3" fontId="48" fillId="0" borderId="1"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0" fillId="0" borderId="9" xfId="0" applyFill="1" applyBorder="1" applyAlignment="1">
      <alignment horizontal="center" vertical="center" wrapText="1"/>
    </xf>
    <xf numFmtId="0" fontId="0" fillId="0" borderId="5" xfId="0"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Border="1" applyAlignment="1">
      <alignment horizontal="center" vertical="center" wrapText="1"/>
    </xf>
    <xf numFmtId="0" fontId="11" fillId="0" borderId="9" xfId="62" applyFont="1" applyFill="1" applyBorder="1" applyAlignment="1">
      <alignment horizontal="center" vertical="center" wrapText="1"/>
    </xf>
    <xf numFmtId="0" fontId="11" fillId="0" borderId="5"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11" fillId="0" borderId="19" xfId="62" applyFont="1" applyBorder="1" applyAlignment="1">
      <alignment horizontal="left" vertical="center"/>
    </xf>
    <xf numFmtId="0" fontId="43" fillId="0" borderId="9" xfId="62" applyFont="1" applyBorder="1" applyAlignment="1">
      <alignment horizontal="center" vertical="center"/>
    </xf>
    <xf numFmtId="0" fontId="43" fillId="0" borderId="5" xfId="62" applyFont="1" applyBorder="1" applyAlignment="1">
      <alignment horizontal="center" vertical="center"/>
    </xf>
    <xf numFmtId="0" fontId="43" fillId="0" borderId="2" xfId="62" applyFont="1" applyBorder="1" applyAlignment="1">
      <alignment horizontal="center" vertical="center"/>
    </xf>
    <xf numFmtId="0" fontId="43" fillId="0" borderId="8"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20" xfId="62" applyFont="1" applyFill="1" applyBorder="1" applyAlignment="1">
      <alignment horizontal="center" vertical="center" wrapText="1"/>
    </xf>
    <xf numFmtId="0" fontId="43" fillId="0" borderId="9"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5" xfId="62" applyFont="1" applyFill="1" applyBorder="1" applyAlignment="1">
      <alignment horizontal="center" vertical="center" wrapText="1"/>
    </xf>
    <xf numFmtId="0" fontId="62" fillId="0" borderId="0" xfId="1" applyNumberFormat="1" applyFont="1" applyAlignment="1">
      <alignment horizontal="center" vertical="center" wrapText="1"/>
    </xf>
    <xf numFmtId="49" fontId="62" fillId="0" borderId="0" xfId="1" applyNumberFormat="1" applyFont="1" applyAlignment="1">
      <alignment horizontal="center" vertical="center"/>
    </xf>
    <xf numFmtId="0" fontId="43" fillId="0" borderId="9"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20" xfId="62" applyFont="1" applyBorder="1" applyAlignment="1">
      <alignment horizontal="center" vertical="center" wrapText="1"/>
    </xf>
    <xf numFmtId="0" fontId="43" fillId="0" borderId="5" xfId="62" applyFont="1" applyBorder="1" applyAlignment="1">
      <alignment horizontal="center" vertical="center" wrapText="1"/>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4"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1" xfId="50" applyFont="1" applyBorder="1" applyAlignment="1">
      <alignment horizontal="center" vertical="center"/>
    </xf>
    <xf numFmtId="0" fontId="55" fillId="0" borderId="29" xfId="50" applyFont="1" applyBorder="1" applyAlignment="1">
      <alignment vertical="center"/>
    </xf>
    <xf numFmtId="0" fontId="55" fillId="0" borderId="28" xfId="50" applyFont="1" applyBorder="1" applyAlignment="1">
      <alignment vertical="center"/>
    </xf>
    <xf numFmtId="0" fontId="55" fillId="0" borderId="28" xfId="50" applyFont="1" applyFill="1" applyBorder="1" applyAlignment="1">
      <alignment horizontal="center" vertical="center"/>
    </xf>
    <xf numFmtId="0" fontId="57" fillId="0" borderId="19" xfId="50" applyFont="1" applyBorder="1" applyAlignment="1">
      <alignment horizont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37"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7"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24"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5" xfId="50" applyFont="1" applyBorder="1" applyAlignment="1">
      <alignment vertical="center"/>
    </xf>
    <xf numFmtId="0" fontId="55" fillId="0" borderId="24" xfId="50" applyFont="1" applyBorder="1" applyAlignment="1">
      <alignment vertical="center"/>
    </xf>
    <xf numFmtId="0" fontId="55" fillId="0" borderId="36" xfId="50" applyFont="1" applyBorder="1" applyAlignment="1">
      <alignment vertical="center"/>
    </xf>
    <xf numFmtId="0" fontId="55" fillId="0" borderId="5" xfId="50" applyFont="1" applyBorder="1" applyAlignment="1">
      <alignment vertical="center"/>
    </xf>
    <xf numFmtId="0" fontId="55" fillId="0" borderId="5" xfId="50" applyFont="1" applyFill="1" applyBorder="1" applyAlignment="1">
      <alignment horizontal="center"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33" xfId="50" applyFont="1" applyBorder="1" applyAlignment="1">
      <alignment horizontal="left" vertical="center"/>
    </xf>
    <xf numFmtId="0" fontId="57" fillId="0" borderId="29" xfId="50" applyFont="1" applyBorder="1" applyAlignment="1">
      <alignment horizontal="left" vertical="center"/>
    </xf>
    <xf numFmtId="0" fontId="57" fillId="0" borderId="28" xfId="50" applyFont="1" applyBorder="1" applyAlignment="1">
      <alignment horizontal="left" vertical="center"/>
    </xf>
    <xf numFmtId="0" fontId="55" fillId="0" borderId="28" xfId="50" applyFont="1" applyBorder="1" applyAlignment="1">
      <alignment horizontal="center" vertical="center"/>
    </xf>
    <xf numFmtId="0" fontId="55" fillId="0" borderId="32" xfId="50" applyFont="1" applyBorder="1" applyAlignment="1">
      <alignment vertical="center"/>
    </xf>
    <xf numFmtId="0" fontId="55" fillId="0" borderId="2" xfId="50" applyFont="1" applyBorder="1" applyAlignment="1">
      <alignment vertical="center"/>
    </xf>
    <xf numFmtId="0" fontId="57" fillId="0" borderId="32" xfId="50" applyFont="1" applyBorder="1" applyAlignment="1">
      <alignment vertical="center"/>
    </xf>
    <xf numFmtId="0" fontId="57" fillId="0" borderId="2" xfId="50" applyFont="1" applyBorder="1" applyAlignment="1">
      <alignment vertical="center"/>
    </xf>
    <xf numFmtId="0" fontId="57" fillId="0" borderId="26" xfId="50" applyFont="1" applyBorder="1" applyAlignment="1">
      <alignment vertical="center" wrapText="1"/>
    </xf>
    <xf numFmtId="0" fontId="57" fillId="0" borderId="6" xfId="50" applyFont="1" applyBorder="1" applyAlignment="1">
      <alignment vertical="center" wrapText="1"/>
    </xf>
    <xf numFmtId="0" fontId="57" fillId="0" borderId="3" xfId="50" applyFont="1" applyBorder="1" applyAlignment="1">
      <alignment vertical="center" wrapText="1"/>
    </xf>
    <xf numFmtId="0" fontId="57" fillId="0" borderId="27" xfId="50" applyFont="1" applyBorder="1" applyAlignment="1">
      <alignment vertical="center"/>
    </xf>
    <xf numFmtId="0" fontId="57" fillId="0" borderId="1" xfId="50" applyFont="1" applyBorder="1" applyAlignment="1">
      <alignment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22" xfId="50" applyFont="1" applyBorder="1" applyAlignment="1">
      <alignment vertical="center"/>
    </xf>
    <xf numFmtId="0" fontId="57" fillId="0" borderId="23" xfId="50" applyFont="1" applyFill="1" applyBorder="1" applyAlignment="1">
      <alignment horizontal="center" vertical="center"/>
    </xf>
    <xf numFmtId="0" fontId="57" fillId="0" borderId="22" xfId="50" applyFont="1" applyFill="1" applyBorder="1" applyAlignment="1">
      <alignment horizontal="center" vertical="center"/>
    </xf>
    <xf numFmtId="0" fontId="57" fillId="0" borderId="23" xfId="50" applyFont="1" applyFill="1" applyBorder="1" applyAlignment="1">
      <alignment horizontal="center"/>
    </xf>
    <xf numFmtId="0" fontId="57" fillId="0" borderId="22" xfId="50" applyFont="1" applyFill="1" applyBorder="1" applyAlignment="1">
      <alignment horizontal="center"/>
    </xf>
    <xf numFmtId="0" fontId="57" fillId="0" borderId="26" xfId="50" applyFont="1" applyBorder="1" applyAlignment="1">
      <alignment horizontal="left" vertical="top"/>
    </xf>
    <xf numFmtId="0" fontId="57" fillId="0" borderId="6" xfId="50" applyFont="1" applyBorder="1" applyAlignment="1">
      <alignment horizontal="left" vertical="top"/>
    </xf>
    <xf numFmtId="0" fontId="57"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0"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9" xfId="2" applyNumberFormat="1" applyFont="1" applyFill="1" applyBorder="1" applyAlignment="1">
      <alignment horizontal="center" vertical="center" wrapText="1"/>
    </xf>
    <xf numFmtId="0" fontId="43" fillId="0" borderId="5"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5"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4" xfId="52" applyFont="1" applyFill="1" applyBorder="1" applyAlignment="1">
      <alignment horizontal="center" vertical="center"/>
    </xf>
    <xf numFmtId="0" fontId="43" fillId="0" borderId="6" xfId="52" applyFont="1" applyFill="1" applyBorder="1" applyAlignment="1">
      <alignment horizontal="center" vertical="center"/>
    </xf>
    <xf numFmtId="0" fontId="43"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0" fillId="0" borderId="1" xfId="49" applyFont="1" applyFill="1" applyBorder="1" applyAlignment="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wrapText="1"/>
    </xf>
    <xf numFmtId="0" fontId="40" fillId="0" borderId="1" xfId="49" applyFont="1" applyFill="1" applyBorder="1" applyAlignment="1">
      <alignment horizontal="center" vertical="center" textRotation="90" wrapText="1"/>
    </xf>
    <xf numFmtId="0" fontId="44" fillId="0" borderId="1" xfId="45" applyFont="1" applyFill="1" applyBorder="1" applyAlignment="1">
      <alignment horizontal="center" vertical="center" textRotation="90" wrapText="1"/>
    </xf>
    <xf numFmtId="0" fontId="43" fillId="0" borderId="1" xfId="2" applyFont="1" applyFill="1" applyBorder="1" applyAlignment="1">
      <alignment horizontal="center" vertical="center" textRotation="90" wrapText="1"/>
    </xf>
    <xf numFmtId="0" fontId="40" fillId="0" borderId="1" xfId="49" applyFont="1" applyFill="1" applyBorder="1" applyAlignment="1">
      <alignment horizontal="center" vertical="center"/>
    </xf>
    <xf numFmtId="0" fontId="39" fillId="0" borderId="19" xfId="49" applyFont="1" applyFill="1" applyBorder="1" applyAlignment="1">
      <alignment horizontal="center"/>
    </xf>
    <xf numFmtId="0" fontId="43" fillId="0" borderId="1" xfId="49" applyFont="1" applyFill="1" applyBorder="1" applyAlignment="1" applyProtection="1">
      <alignment horizontal="center" vertical="center" textRotation="90" wrapText="1"/>
    </xf>
    <xf numFmtId="0" fontId="36" fillId="0" borderId="9" xfId="49" applyFont="1" applyBorder="1" applyAlignment="1">
      <alignment horizontal="center" vertical="center"/>
    </xf>
    <xf numFmtId="0" fontId="36" fillId="0" borderId="2" xfId="49" applyFont="1" applyBorder="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5"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Лист1" xfId="69"/>
    <cellStyle name="Обычный_Лист1_1"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14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1A9F-4B27-A0EE-E9964B69A48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1A9F-4B27-A0EE-E9964B69A48D}"/>
            </c:ext>
          </c:extLst>
        </c:ser>
        <c:dLbls>
          <c:showLegendKey val="0"/>
          <c:showVal val="0"/>
          <c:showCatName val="0"/>
          <c:showSerName val="0"/>
          <c:showPercent val="0"/>
          <c:showBubbleSize val="0"/>
        </c:dLbls>
        <c:marker val="1"/>
        <c:smooth val="0"/>
        <c:axId val="121297536"/>
        <c:axId val="120574336"/>
      </c:lineChart>
      <c:catAx>
        <c:axId val="121297536"/>
        <c:scaling>
          <c:orientation val="minMax"/>
        </c:scaling>
        <c:delete val="0"/>
        <c:axPos val="b"/>
        <c:numFmt formatCode="General" sourceLinked="1"/>
        <c:majorTickMark val="out"/>
        <c:minorTickMark val="none"/>
        <c:tickLblPos val="nextTo"/>
        <c:crossAx val="120574336"/>
        <c:crosses val="autoZero"/>
        <c:auto val="1"/>
        <c:lblAlgn val="ctr"/>
        <c:lblOffset val="100"/>
        <c:noMultiLvlLbl val="0"/>
      </c:catAx>
      <c:valAx>
        <c:axId val="1205743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1297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zoomScale="85" zoomScaleNormal="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5"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3" t="s">
        <v>573</v>
      </c>
      <c r="B5" s="253"/>
      <c r="C5" s="253"/>
      <c r="D5" s="158"/>
      <c r="E5" s="158"/>
      <c r="F5" s="158"/>
      <c r="G5" s="158"/>
      <c r="H5" s="158"/>
      <c r="I5" s="158"/>
      <c r="J5" s="158"/>
    </row>
    <row r="6" spans="1:22" s="12" customFormat="1" ht="18.75" x14ac:dyDescent="0.3">
      <c r="A6" s="17"/>
      <c r="F6" s="16"/>
      <c r="G6" s="16"/>
      <c r="H6" s="15"/>
    </row>
    <row r="7" spans="1:22" s="12" customFormat="1" ht="18.75" x14ac:dyDescent="0.2">
      <c r="A7" s="257" t="s">
        <v>8</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8" t="s">
        <v>458</v>
      </c>
      <c r="B9" s="258"/>
      <c r="C9" s="258"/>
      <c r="D9" s="8"/>
      <c r="E9" s="8"/>
      <c r="F9" s="8"/>
      <c r="G9" s="8"/>
      <c r="H9" s="8"/>
      <c r="I9" s="13"/>
      <c r="J9" s="13"/>
      <c r="K9" s="13"/>
      <c r="L9" s="13"/>
      <c r="M9" s="13"/>
      <c r="N9" s="13"/>
      <c r="O9" s="13"/>
      <c r="P9" s="13"/>
      <c r="Q9" s="13"/>
      <c r="R9" s="13"/>
      <c r="S9" s="13"/>
      <c r="T9" s="13"/>
      <c r="U9" s="13"/>
      <c r="V9" s="13"/>
    </row>
    <row r="10" spans="1:22" s="12" customFormat="1" ht="18.75" x14ac:dyDescent="0.2">
      <c r="A10" s="254" t="s">
        <v>7</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475</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4" t="s">
        <v>6</v>
      </c>
      <c r="B13" s="254"/>
      <c r="C13" s="2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ustomHeight="1" x14ac:dyDescent="0.2">
      <c r="A15" s="259" t="s">
        <v>476</v>
      </c>
      <c r="B15" s="259"/>
      <c r="C15" s="259"/>
      <c r="D15" s="8"/>
      <c r="E15" s="8"/>
      <c r="F15" s="8"/>
      <c r="G15" s="8"/>
      <c r="H15" s="8"/>
      <c r="I15" s="8"/>
      <c r="J15" s="8"/>
      <c r="K15" s="8"/>
      <c r="L15" s="8"/>
      <c r="M15" s="8"/>
      <c r="N15" s="8"/>
      <c r="O15" s="8"/>
      <c r="P15" s="8"/>
      <c r="Q15" s="8"/>
      <c r="R15" s="8"/>
      <c r="S15" s="8"/>
      <c r="T15" s="8"/>
      <c r="U15" s="8"/>
      <c r="V15" s="8"/>
    </row>
    <row r="16" spans="1:22" s="3" customFormat="1" ht="15" customHeight="1" x14ac:dyDescent="0.2">
      <c r="A16" s="254" t="s">
        <v>5</v>
      </c>
      <c r="B16" s="254"/>
      <c r="C16" s="2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5" t="s">
        <v>425</v>
      </c>
      <c r="B18" s="256"/>
      <c r="C18" s="2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4</v>
      </c>
      <c r="B20" s="34" t="s">
        <v>65</v>
      </c>
      <c r="C20" s="33" t="s">
        <v>64</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3">
        <v>1</v>
      </c>
      <c r="B21" s="34">
        <v>2</v>
      </c>
      <c r="C21" s="33">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63</v>
      </c>
      <c r="B22" s="37" t="s">
        <v>299</v>
      </c>
      <c r="C22" s="178" t="s">
        <v>459</v>
      </c>
      <c r="D22" s="29"/>
      <c r="E22" s="29"/>
      <c r="F22" s="29"/>
      <c r="G22" s="29"/>
      <c r="H22" s="29"/>
      <c r="I22" s="28"/>
      <c r="J22" s="28"/>
      <c r="K22" s="28"/>
      <c r="L22" s="28"/>
      <c r="M22" s="28"/>
      <c r="N22" s="28"/>
      <c r="O22" s="28"/>
      <c r="P22" s="28"/>
      <c r="Q22" s="28"/>
      <c r="R22" s="28"/>
      <c r="S22" s="28"/>
      <c r="T22" s="27"/>
      <c r="U22" s="27"/>
      <c r="V22" s="27"/>
    </row>
    <row r="23" spans="1:22" s="3" customFormat="1" ht="47.25" x14ac:dyDescent="0.2">
      <c r="A23" s="24" t="s">
        <v>62</v>
      </c>
      <c r="B23" s="32" t="s">
        <v>442</v>
      </c>
      <c r="C23" s="155" t="s">
        <v>541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0"/>
      <c r="B24" s="251"/>
      <c r="C24" s="252"/>
      <c r="D24" s="29"/>
      <c r="E24" s="29"/>
      <c r="F24" s="29"/>
      <c r="G24" s="29"/>
      <c r="H24" s="29"/>
      <c r="I24" s="28"/>
      <c r="J24" s="28"/>
      <c r="K24" s="28"/>
      <c r="L24" s="28"/>
      <c r="M24" s="28"/>
      <c r="N24" s="28"/>
      <c r="O24" s="28"/>
      <c r="P24" s="28"/>
      <c r="Q24" s="28"/>
      <c r="R24" s="28"/>
      <c r="S24" s="28"/>
      <c r="T24" s="27"/>
      <c r="U24" s="27"/>
      <c r="V24" s="27"/>
    </row>
    <row r="25" spans="1:22" s="167" customFormat="1" ht="58.5" customHeight="1" x14ac:dyDescent="0.2">
      <c r="A25" s="24" t="s">
        <v>61</v>
      </c>
      <c r="B25" s="155" t="s">
        <v>375</v>
      </c>
      <c r="C25" s="31" t="s">
        <v>446</v>
      </c>
      <c r="D25" s="165"/>
      <c r="E25" s="165"/>
      <c r="F25" s="165"/>
      <c r="G25" s="165"/>
      <c r="H25" s="164"/>
      <c r="I25" s="164"/>
      <c r="J25" s="164"/>
      <c r="K25" s="164"/>
      <c r="L25" s="164"/>
      <c r="M25" s="164"/>
      <c r="N25" s="164"/>
      <c r="O25" s="164"/>
      <c r="P25" s="164"/>
      <c r="Q25" s="164"/>
      <c r="R25" s="164"/>
      <c r="S25" s="166"/>
      <c r="T25" s="166"/>
      <c r="U25" s="166"/>
      <c r="V25" s="166"/>
    </row>
    <row r="26" spans="1:22" s="167" customFormat="1" ht="42.75" customHeight="1" x14ac:dyDescent="0.2">
      <c r="A26" s="24" t="s">
        <v>60</v>
      </c>
      <c r="B26" s="155" t="s">
        <v>73</v>
      </c>
      <c r="C26" s="31" t="s">
        <v>460</v>
      </c>
      <c r="D26" s="165"/>
      <c r="E26" s="165"/>
      <c r="F26" s="165"/>
      <c r="G26" s="165"/>
      <c r="H26" s="164"/>
      <c r="I26" s="164"/>
      <c r="J26" s="164"/>
      <c r="K26" s="164"/>
      <c r="L26" s="164"/>
      <c r="M26" s="164"/>
      <c r="N26" s="164"/>
      <c r="O26" s="164"/>
      <c r="P26" s="164"/>
      <c r="Q26" s="164"/>
      <c r="R26" s="164"/>
      <c r="S26" s="166"/>
      <c r="T26" s="166"/>
      <c r="U26" s="166"/>
      <c r="V26" s="166"/>
    </row>
    <row r="27" spans="1:22" s="167" customFormat="1" ht="51.75" customHeight="1" x14ac:dyDescent="0.2">
      <c r="A27" s="24" t="s">
        <v>58</v>
      </c>
      <c r="B27" s="155" t="s">
        <v>72</v>
      </c>
      <c r="C27" s="31" t="s">
        <v>465</v>
      </c>
      <c r="D27" s="165"/>
      <c r="E27" s="165"/>
      <c r="F27" s="165"/>
      <c r="G27" s="165"/>
      <c r="H27" s="164"/>
      <c r="I27" s="164"/>
      <c r="J27" s="164"/>
      <c r="K27" s="164"/>
      <c r="L27" s="164"/>
      <c r="M27" s="164"/>
      <c r="N27" s="164"/>
      <c r="O27" s="164"/>
      <c r="P27" s="164"/>
      <c r="Q27" s="164"/>
      <c r="R27" s="164"/>
      <c r="S27" s="166"/>
      <c r="T27" s="166"/>
      <c r="U27" s="166"/>
      <c r="V27" s="166"/>
    </row>
    <row r="28" spans="1:22" s="167" customFormat="1" ht="42.75" customHeight="1" x14ac:dyDescent="0.2">
      <c r="A28" s="24" t="s">
        <v>57</v>
      </c>
      <c r="B28" s="155" t="s">
        <v>376</v>
      </c>
      <c r="C28" s="31" t="s">
        <v>449</v>
      </c>
      <c r="D28" s="165"/>
      <c r="E28" s="165"/>
      <c r="F28" s="165"/>
      <c r="G28" s="165"/>
      <c r="H28" s="164"/>
      <c r="I28" s="164"/>
      <c r="J28" s="164"/>
      <c r="K28" s="164"/>
      <c r="L28" s="164"/>
      <c r="M28" s="164"/>
      <c r="N28" s="164"/>
      <c r="O28" s="164"/>
      <c r="P28" s="164"/>
      <c r="Q28" s="164"/>
      <c r="R28" s="164"/>
      <c r="S28" s="166"/>
      <c r="T28" s="166"/>
      <c r="U28" s="166"/>
      <c r="V28" s="166"/>
    </row>
    <row r="29" spans="1:22" s="167" customFormat="1" ht="51.75" customHeight="1" x14ac:dyDescent="0.2">
      <c r="A29" s="24" t="s">
        <v>55</v>
      </c>
      <c r="B29" s="155" t="s">
        <v>377</v>
      </c>
      <c r="C29" s="31" t="s">
        <v>449</v>
      </c>
      <c r="D29" s="165"/>
      <c r="E29" s="165"/>
      <c r="F29" s="165"/>
      <c r="G29" s="165"/>
      <c r="H29" s="164"/>
      <c r="I29" s="164"/>
      <c r="J29" s="164"/>
      <c r="K29" s="164"/>
      <c r="L29" s="164"/>
      <c r="M29" s="164"/>
      <c r="N29" s="164"/>
      <c r="O29" s="164"/>
      <c r="P29" s="164"/>
      <c r="Q29" s="164"/>
      <c r="R29" s="164"/>
      <c r="S29" s="166"/>
      <c r="T29" s="166"/>
      <c r="U29" s="166"/>
      <c r="V29" s="166"/>
    </row>
    <row r="30" spans="1:22" s="167" customFormat="1" ht="51.75" customHeight="1" x14ac:dyDescent="0.2">
      <c r="A30" s="24" t="s">
        <v>53</v>
      </c>
      <c r="B30" s="155" t="s">
        <v>378</v>
      </c>
      <c r="C30" s="31" t="s">
        <v>449</v>
      </c>
      <c r="D30" s="165"/>
      <c r="E30" s="165"/>
      <c r="F30" s="165"/>
      <c r="G30" s="165"/>
      <c r="H30" s="164"/>
      <c r="I30" s="164"/>
      <c r="J30" s="164"/>
      <c r="K30" s="164"/>
      <c r="L30" s="164"/>
      <c r="M30" s="164"/>
      <c r="N30" s="164"/>
      <c r="O30" s="164"/>
      <c r="P30" s="164"/>
      <c r="Q30" s="164"/>
      <c r="R30" s="164"/>
      <c r="S30" s="166"/>
      <c r="T30" s="166"/>
      <c r="U30" s="166"/>
      <c r="V30" s="166"/>
    </row>
    <row r="31" spans="1:22" s="167" customFormat="1" ht="51.75" customHeight="1" x14ac:dyDescent="0.2">
      <c r="A31" s="24" t="s">
        <v>71</v>
      </c>
      <c r="B31" s="155" t="s">
        <v>379</v>
      </c>
      <c r="C31" s="31" t="s">
        <v>482</v>
      </c>
      <c r="D31" s="165"/>
      <c r="E31" s="165"/>
      <c r="F31" s="165"/>
      <c r="G31" s="165"/>
      <c r="H31" s="164"/>
      <c r="I31" s="164"/>
      <c r="J31" s="164"/>
      <c r="K31" s="164"/>
      <c r="L31" s="164"/>
      <c r="M31" s="164"/>
      <c r="N31" s="164"/>
      <c r="O31" s="164"/>
      <c r="P31" s="164"/>
      <c r="Q31" s="164"/>
      <c r="R31" s="164"/>
      <c r="S31" s="166"/>
      <c r="T31" s="166"/>
      <c r="U31" s="166"/>
      <c r="V31" s="166"/>
    </row>
    <row r="32" spans="1:22" s="167" customFormat="1" ht="51.75" customHeight="1" x14ac:dyDescent="0.2">
      <c r="A32" s="24" t="s">
        <v>69</v>
      </c>
      <c r="B32" s="155" t="s">
        <v>380</v>
      </c>
      <c r="C32" s="31" t="s">
        <v>309</v>
      </c>
      <c r="D32" s="165"/>
      <c r="E32" s="165"/>
      <c r="F32" s="165"/>
      <c r="G32" s="165"/>
      <c r="H32" s="164"/>
      <c r="I32" s="164"/>
      <c r="J32" s="164"/>
      <c r="K32" s="164"/>
      <c r="L32" s="164"/>
      <c r="M32" s="164"/>
      <c r="N32" s="164"/>
      <c r="O32" s="164"/>
      <c r="P32" s="164"/>
      <c r="Q32" s="164"/>
      <c r="R32" s="164"/>
      <c r="S32" s="166"/>
      <c r="T32" s="166"/>
      <c r="U32" s="166"/>
      <c r="V32" s="166"/>
    </row>
    <row r="33" spans="1:22" s="167" customFormat="1" ht="101.25" customHeight="1" x14ac:dyDescent="0.2">
      <c r="A33" s="24" t="s">
        <v>68</v>
      </c>
      <c r="B33" s="155" t="s">
        <v>381</v>
      </c>
      <c r="C33" s="31" t="s">
        <v>451</v>
      </c>
      <c r="D33" s="165"/>
      <c r="E33" s="165"/>
      <c r="F33" s="165"/>
      <c r="G33" s="165"/>
      <c r="H33" s="164"/>
      <c r="I33" s="164"/>
      <c r="J33" s="164"/>
      <c r="K33" s="164"/>
      <c r="L33" s="164"/>
      <c r="M33" s="164"/>
      <c r="N33" s="164"/>
      <c r="O33" s="164"/>
      <c r="P33" s="164"/>
      <c r="Q33" s="164"/>
      <c r="R33" s="164"/>
      <c r="S33" s="166"/>
      <c r="T33" s="166"/>
      <c r="U33" s="166"/>
      <c r="V33" s="166"/>
    </row>
    <row r="34" spans="1:22" ht="111" customHeight="1" x14ac:dyDescent="0.25">
      <c r="A34" s="24" t="s">
        <v>395</v>
      </c>
      <c r="B34" s="36" t="s">
        <v>382</v>
      </c>
      <c r="C34" s="31" t="s">
        <v>309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385</v>
      </c>
      <c r="B35" s="36" t="s">
        <v>70</v>
      </c>
      <c r="C35" s="25" t="s">
        <v>449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396</v>
      </c>
      <c r="B36" s="36" t="s">
        <v>383</v>
      </c>
      <c r="C36" s="25" t="s">
        <v>309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386</v>
      </c>
      <c r="B37" s="36" t="s">
        <v>384</v>
      </c>
      <c r="C37" s="31" t="s">
        <v>482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397</v>
      </c>
      <c r="B38" s="36" t="s">
        <v>214</v>
      </c>
      <c r="C38" s="25" t="s">
        <v>309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0"/>
      <c r="B39" s="251"/>
      <c r="C39" s="252"/>
      <c r="D39" s="23"/>
      <c r="E39" s="23"/>
      <c r="F39" s="23"/>
      <c r="G39" s="23"/>
      <c r="H39" s="23"/>
      <c r="I39" s="23"/>
      <c r="J39" s="23"/>
      <c r="K39" s="23"/>
      <c r="L39" s="23"/>
      <c r="M39" s="23"/>
      <c r="N39" s="23"/>
      <c r="O39" s="23"/>
      <c r="P39" s="23"/>
      <c r="Q39" s="23"/>
      <c r="R39" s="23"/>
      <c r="S39" s="23"/>
      <c r="T39" s="23"/>
      <c r="U39" s="23"/>
      <c r="V39" s="23"/>
    </row>
    <row r="40" spans="1:22" ht="63" x14ac:dyDescent="0.25">
      <c r="A40" s="24" t="s">
        <v>387</v>
      </c>
      <c r="B40" s="36" t="s">
        <v>438</v>
      </c>
      <c r="C40" s="25" t="s">
        <v>483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398</v>
      </c>
      <c r="B41" s="36" t="s">
        <v>420</v>
      </c>
      <c r="C41" s="25" t="s">
        <v>449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388</v>
      </c>
      <c r="B42" s="36" t="s">
        <v>435</v>
      </c>
      <c r="C42" s="25" t="s">
        <v>449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401</v>
      </c>
      <c r="B43" s="36" t="s">
        <v>402</v>
      </c>
      <c r="C43" s="25" t="s">
        <v>449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389</v>
      </c>
      <c r="B44" s="36" t="s">
        <v>426</v>
      </c>
      <c r="C44" s="155" t="s">
        <v>542</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421</v>
      </c>
      <c r="B45" s="36" t="s">
        <v>427</v>
      </c>
      <c r="C45" s="243">
        <v>0.4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390</v>
      </c>
      <c r="B46" s="36" t="s">
        <v>428</v>
      </c>
      <c r="C46" s="155" t="s">
        <v>543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0"/>
      <c r="B47" s="251"/>
      <c r="C47" s="25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422</v>
      </c>
      <c r="B48" s="36" t="s">
        <v>436</v>
      </c>
      <c r="C48" s="176">
        <f>'6.2. Паспорт фин осв ввод'!C24</f>
        <v>45.85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391</v>
      </c>
      <c r="B49" s="36" t="s">
        <v>437</v>
      </c>
      <c r="C49" s="176">
        <f>'6.2. Паспорт фин осв ввод'!C30</f>
        <v>38.855932203389834</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0"/>
  <sheetViews>
    <sheetView topLeftCell="A7" zoomScale="70" zoomScaleNormal="70" workbookViewId="0">
      <selection activeCell="AE30" sqref="AE30"/>
    </sheetView>
  </sheetViews>
  <sheetFormatPr defaultRowHeight="15.75" x14ac:dyDescent="0.25"/>
  <cols>
    <col min="1" max="1" width="9.140625" style="58"/>
    <col min="2" max="2" width="57.85546875" style="58" customWidth="1"/>
    <col min="3" max="3" width="17.7109375" style="58" customWidth="1"/>
    <col min="4" max="4" width="17.85546875" style="58" customWidth="1"/>
    <col min="5" max="5" width="20.42578125" style="58" hidden="1" customWidth="1"/>
    <col min="6" max="6" width="19.7109375" style="58" customWidth="1"/>
    <col min="7" max="7" width="14.5703125" style="59" customWidth="1"/>
    <col min="8" max="11" width="13.5703125" style="59" hidden="1" customWidth="1"/>
    <col min="12" max="27" width="13.5703125" style="59" customWidth="1"/>
    <col min="28" max="28" width="18.42578125" style="58" customWidth="1"/>
    <col min="29" max="29" width="24.85546875" style="58" customWidth="1"/>
    <col min="30" max="16384" width="9.140625" style="58"/>
  </cols>
  <sheetData>
    <row r="1" spans="1:29" ht="18.75" x14ac:dyDescent="0.25">
      <c r="A1" s="59"/>
      <c r="B1" s="59"/>
      <c r="C1" s="59"/>
      <c r="D1" s="59"/>
      <c r="E1" s="59"/>
      <c r="F1" s="59"/>
      <c r="AC1" s="35" t="s">
        <v>67</v>
      </c>
    </row>
    <row r="2" spans="1:29" ht="18.75" x14ac:dyDescent="0.3">
      <c r="A2" s="59"/>
      <c r="B2" s="59"/>
      <c r="C2" s="59"/>
      <c r="D2" s="59"/>
      <c r="E2" s="59"/>
      <c r="F2" s="59"/>
      <c r="AC2" s="15" t="s">
        <v>9</v>
      </c>
    </row>
    <row r="3" spans="1:29" ht="18.75" x14ac:dyDescent="0.3">
      <c r="A3" s="59"/>
      <c r="B3" s="59"/>
      <c r="C3" s="59"/>
      <c r="D3" s="59"/>
      <c r="E3" s="59"/>
      <c r="F3" s="59"/>
      <c r="AC3" s="15" t="s">
        <v>66</v>
      </c>
    </row>
    <row r="4" spans="1:29" ht="18.75" customHeight="1" x14ac:dyDescent="0.25">
      <c r="A4" s="253" t="s">
        <v>500</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row>
    <row r="5" spans="1:29" ht="18.75" x14ac:dyDescent="0.3">
      <c r="A5" s="59"/>
      <c r="B5" s="59"/>
      <c r="C5" s="59"/>
      <c r="D5" s="59"/>
      <c r="E5" s="59"/>
      <c r="F5" s="59"/>
      <c r="AC5" s="15"/>
    </row>
    <row r="6" spans="1:29" ht="18.75" x14ac:dyDescent="0.25">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row>
    <row r="7" spans="1:29" ht="18.75" x14ac:dyDescent="0.25">
      <c r="A7" s="151"/>
      <c r="B7" s="151"/>
      <c r="C7" s="151"/>
      <c r="D7" s="151"/>
      <c r="E7" s="151"/>
      <c r="F7" s="151"/>
      <c r="G7" s="151"/>
      <c r="H7" s="151"/>
      <c r="I7" s="151"/>
      <c r="J7" s="75"/>
      <c r="K7" s="75"/>
      <c r="L7" s="151"/>
      <c r="M7" s="151"/>
      <c r="N7" s="75"/>
      <c r="O7" s="75"/>
      <c r="P7" s="151"/>
      <c r="Q7" s="151"/>
      <c r="R7" s="75"/>
      <c r="S7" s="75"/>
      <c r="T7" s="151"/>
      <c r="U7" s="151"/>
      <c r="V7" s="75"/>
      <c r="W7" s="75"/>
      <c r="X7" s="151"/>
      <c r="Y7" s="151"/>
      <c r="Z7" s="75"/>
      <c r="AA7" s="75"/>
      <c r="AB7" s="75"/>
      <c r="AC7" s="75"/>
    </row>
    <row r="8" spans="1:29" x14ac:dyDescent="0.25">
      <c r="A8" s="289" t="str">
        <f>'6.1. Паспорт сетевой график'!A9:L9</f>
        <v>АО "НГТ-Энергия"</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29" ht="18.75" customHeight="1" x14ac:dyDescent="0.25">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row>
    <row r="10" spans="1:29" ht="18.75" x14ac:dyDescent="0.25">
      <c r="A10" s="151"/>
      <c r="B10" s="151"/>
      <c r="C10" s="151"/>
      <c r="D10" s="151"/>
      <c r="E10" s="151"/>
      <c r="F10" s="151"/>
      <c r="G10" s="151"/>
      <c r="H10" s="151"/>
      <c r="I10" s="151"/>
      <c r="J10" s="75"/>
      <c r="K10" s="75"/>
      <c r="L10" s="151"/>
      <c r="M10" s="151"/>
      <c r="N10" s="75"/>
      <c r="O10" s="75"/>
      <c r="P10" s="151"/>
      <c r="Q10" s="151"/>
      <c r="R10" s="75"/>
      <c r="S10" s="75"/>
      <c r="T10" s="151"/>
      <c r="U10" s="151"/>
      <c r="V10" s="75"/>
      <c r="W10" s="75"/>
      <c r="X10" s="151"/>
      <c r="Y10" s="151"/>
      <c r="Z10" s="75"/>
      <c r="AA10" s="75"/>
      <c r="AB10" s="75"/>
      <c r="AC10" s="75"/>
    </row>
    <row r="11" spans="1:29" x14ac:dyDescent="0.25">
      <c r="A11" s="258" t="str">
        <f>'6.1. Паспорт сетевой график'!A12:L12</f>
        <v>I_NGT7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row>
    <row r="12" spans="1:29" x14ac:dyDescent="0.25">
      <c r="A12" s="254" t="s">
        <v>6</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row>
    <row r="13" spans="1:29" ht="16.5" customHeight="1" x14ac:dyDescent="0.3">
      <c r="A13" s="11"/>
      <c r="B13" s="11"/>
      <c r="C13" s="11"/>
      <c r="D13" s="11"/>
      <c r="E13" s="11"/>
      <c r="F13" s="11"/>
      <c r="G13" s="11"/>
      <c r="H13" s="11"/>
      <c r="I13" s="11"/>
      <c r="J13" s="74"/>
      <c r="K13" s="74"/>
      <c r="L13" s="11"/>
      <c r="M13" s="11"/>
      <c r="N13" s="74"/>
      <c r="O13" s="74"/>
      <c r="P13" s="11"/>
      <c r="Q13" s="11"/>
      <c r="R13" s="74"/>
      <c r="S13" s="74"/>
      <c r="T13" s="11"/>
      <c r="U13" s="11"/>
      <c r="V13" s="74"/>
      <c r="W13" s="74"/>
      <c r="X13" s="11"/>
      <c r="Y13" s="11"/>
      <c r="Z13" s="74"/>
      <c r="AA13" s="74"/>
      <c r="AB13" s="74"/>
      <c r="AC13" s="74"/>
    </row>
    <row r="14" spans="1:29" ht="30.75" customHeight="1" x14ac:dyDescent="0.25">
      <c r="A14" s="259" t="str">
        <f>'6.1. Паспорт сетевой график'!A15:L15</f>
        <v>Реконструкция ПС 35/6 кВ И-7 "Черноморская" в Северском районе</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row>
    <row r="15" spans="1:29" ht="15.75" customHeight="1" x14ac:dyDescent="0.25">
      <c r="A15" s="254" t="s">
        <v>5</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row>
    <row r="16" spans="1:29"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row>
    <row r="17" spans="1:32" x14ac:dyDescent="0.25">
      <c r="A17" s="59"/>
      <c r="AB17" s="59"/>
    </row>
    <row r="18" spans="1:32" x14ac:dyDescent="0.25">
      <c r="A18" s="378" t="s">
        <v>410</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row>
    <row r="19" spans="1:32" x14ac:dyDescent="0.25">
      <c r="A19" s="59"/>
      <c r="B19" s="59"/>
      <c r="C19" s="59"/>
      <c r="D19" s="59"/>
      <c r="E19" s="59"/>
      <c r="F19" s="59"/>
      <c r="AB19" s="59"/>
    </row>
    <row r="20" spans="1:32" ht="33" customHeight="1" x14ac:dyDescent="0.25">
      <c r="A20" s="379" t="s">
        <v>174</v>
      </c>
      <c r="B20" s="379" t="s">
        <v>173</v>
      </c>
      <c r="C20" s="371" t="s">
        <v>172</v>
      </c>
      <c r="D20" s="371"/>
      <c r="E20" s="381" t="s">
        <v>171</v>
      </c>
      <c r="F20" s="381"/>
      <c r="G20" s="379" t="s">
        <v>487</v>
      </c>
      <c r="H20" s="382">
        <v>2018</v>
      </c>
      <c r="I20" s="383"/>
      <c r="J20" s="383"/>
      <c r="K20" s="383"/>
      <c r="L20" s="382">
        <v>2019</v>
      </c>
      <c r="M20" s="383"/>
      <c r="N20" s="383"/>
      <c r="O20" s="383"/>
      <c r="P20" s="382">
        <v>2020</v>
      </c>
      <c r="Q20" s="383"/>
      <c r="R20" s="383"/>
      <c r="S20" s="383"/>
      <c r="T20" s="382">
        <v>2021</v>
      </c>
      <c r="U20" s="383"/>
      <c r="V20" s="383"/>
      <c r="W20" s="383"/>
      <c r="X20" s="382">
        <v>2022</v>
      </c>
      <c r="Y20" s="383"/>
      <c r="Z20" s="383"/>
      <c r="AA20" s="383"/>
      <c r="AB20" s="384" t="s">
        <v>170</v>
      </c>
      <c r="AC20" s="384"/>
      <c r="AD20" s="73"/>
      <c r="AE20" s="73"/>
      <c r="AF20" s="73"/>
    </row>
    <row r="21" spans="1:32" ht="99.75" customHeight="1" x14ac:dyDescent="0.25">
      <c r="A21" s="380"/>
      <c r="B21" s="380"/>
      <c r="C21" s="371"/>
      <c r="D21" s="371"/>
      <c r="E21" s="381"/>
      <c r="F21" s="381"/>
      <c r="G21" s="380"/>
      <c r="H21" s="371" t="s">
        <v>1</v>
      </c>
      <c r="I21" s="371"/>
      <c r="J21" s="371" t="s">
        <v>10</v>
      </c>
      <c r="K21" s="371"/>
      <c r="L21" s="371" t="s">
        <v>1</v>
      </c>
      <c r="M21" s="371"/>
      <c r="N21" s="371" t="s">
        <v>10</v>
      </c>
      <c r="O21" s="371"/>
      <c r="P21" s="371" t="s">
        <v>1</v>
      </c>
      <c r="Q21" s="371"/>
      <c r="R21" s="371" t="s">
        <v>10</v>
      </c>
      <c r="S21" s="371"/>
      <c r="T21" s="371" t="s">
        <v>1</v>
      </c>
      <c r="U21" s="371"/>
      <c r="V21" s="371" t="s">
        <v>10</v>
      </c>
      <c r="W21" s="371"/>
      <c r="X21" s="371" t="s">
        <v>1</v>
      </c>
      <c r="Y21" s="371"/>
      <c r="Z21" s="371" t="s">
        <v>10</v>
      </c>
      <c r="AA21" s="371"/>
      <c r="AB21" s="384"/>
      <c r="AC21" s="384"/>
    </row>
    <row r="22" spans="1:32" ht="89.25" customHeight="1" x14ac:dyDescent="0.25">
      <c r="A22" s="368"/>
      <c r="B22" s="368"/>
      <c r="C22" s="203" t="s">
        <v>1</v>
      </c>
      <c r="D22" s="203" t="s">
        <v>10</v>
      </c>
      <c r="E22" s="72" t="s">
        <v>486</v>
      </c>
      <c r="F22" s="72" t="s">
        <v>530</v>
      </c>
      <c r="G22" s="368"/>
      <c r="H22" s="71" t="s">
        <v>392</v>
      </c>
      <c r="I22" s="71" t="s">
        <v>393</v>
      </c>
      <c r="J22" s="71" t="s">
        <v>392</v>
      </c>
      <c r="K22" s="71" t="s">
        <v>393</v>
      </c>
      <c r="L22" s="71" t="s">
        <v>392</v>
      </c>
      <c r="M22" s="71" t="s">
        <v>393</v>
      </c>
      <c r="N22" s="71" t="s">
        <v>392</v>
      </c>
      <c r="O22" s="71" t="s">
        <v>393</v>
      </c>
      <c r="P22" s="71" t="s">
        <v>392</v>
      </c>
      <c r="Q22" s="71" t="s">
        <v>393</v>
      </c>
      <c r="R22" s="71" t="s">
        <v>392</v>
      </c>
      <c r="S22" s="71" t="s">
        <v>393</v>
      </c>
      <c r="T22" s="71" t="s">
        <v>392</v>
      </c>
      <c r="U22" s="71" t="s">
        <v>393</v>
      </c>
      <c r="V22" s="71" t="s">
        <v>392</v>
      </c>
      <c r="W22" s="71" t="s">
        <v>393</v>
      </c>
      <c r="X22" s="71" t="s">
        <v>392</v>
      </c>
      <c r="Y22" s="71" t="s">
        <v>393</v>
      </c>
      <c r="Z22" s="71" t="s">
        <v>392</v>
      </c>
      <c r="AA22" s="71" t="s">
        <v>393</v>
      </c>
      <c r="AB22" s="203" t="s">
        <v>169</v>
      </c>
      <c r="AC22" s="203" t="s">
        <v>10</v>
      </c>
    </row>
    <row r="23" spans="1:32" ht="19.5" customHeight="1" x14ac:dyDescent="0.25">
      <c r="A23" s="202">
        <v>1</v>
      </c>
      <c r="B23" s="202">
        <v>2</v>
      </c>
      <c r="C23" s="202">
        <v>3</v>
      </c>
      <c r="D23" s="202">
        <v>4</v>
      </c>
      <c r="E23" s="202">
        <v>5</v>
      </c>
      <c r="F23" s="202">
        <v>6</v>
      </c>
      <c r="G23" s="202">
        <v>7</v>
      </c>
      <c r="H23" s="202">
        <v>8</v>
      </c>
      <c r="I23" s="202">
        <v>9</v>
      </c>
      <c r="J23" s="202">
        <v>10</v>
      </c>
      <c r="K23" s="202">
        <v>11</v>
      </c>
      <c r="L23" s="202">
        <v>8</v>
      </c>
      <c r="M23" s="202">
        <v>9</v>
      </c>
      <c r="N23" s="202">
        <v>10</v>
      </c>
      <c r="O23" s="202">
        <v>11</v>
      </c>
      <c r="P23" s="202">
        <v>8</v>
      </c>
      <c r="Q23" s="202">
        <v>9</v>
      </c>
      <c r="R23" s="202">
        <v>10</v>
      </c>
      <c r="S23" s="202">
        <v>11</v>
      </c>
      <c r="T23" s="202">
        <v>8</v>
      </c>
      <c r="U23" s="202">
        <v>9</v>
      </c>
      <c r="V23" s="202">
        <v>10</v>
      </c>
      <c r="W23" s="202">
        <v>11</v>
      </c>
      <c r="X23" s="202">
        <v>8</v>
      </c>
      <c r="Y23" s="202">
        <v>9</v>
      </c>
      <c r="Z23" s="202">
        <v>10</v>
      </c>
      <c r="AA23" s="202">
        <v>11</v>
      </c>
      <c r="AB23" s="202">
        <v>20</v>
      </c>
      <c r="AC23" s="202">
        <v>21</v>
      </c>
    </row>
    <row r="24" spans="1:32" s="191" customFormat="1" ht="47.25" customHeight="1" x14ac:dyDescent="0.25">
      <c r="A24" s="69" t="s">
        <v>63</v>
      </c>
      <c r="B24" s="68" t="s">
        <v>168</v>
      </c>
      <c r="C24" s="170">
        <f>45.01+0.84</f>
        <v>45.85</v>
      </c>
      <c r="D24" s="171">
        <f>G24+N24+R24</f>
        <v>43.372</v>
      </c>
      <c r="E24" s="170">
        <f>C24</f>
        <v>45.85</v>
      </c>
      <c r="F24" s="170">
        <f>C24-G24-N24</f>
        <v>5.4280000000000044</v>
      </c>
      <c r="G24" s="170">
        <v>0.69899999999999995</v>
      </c>
      <c r="H24" s="170">
        <f>C24</f>
        <v>45.85</v>
      </c>
      <c r="I24" s="170">
        <v>4</v>
      </c>
      <c r="J24" s="170">
        <f>D24</f>
        <v>43.372</v>
      </c>
      <c r="K24" s="170">
        <v>4</v>
      </c>
      <c r="L24" s="170">
        <v>45.01</v>
      </c>
      <c r="M24" s="170">
        <v>4</v>
      </c>
      <c r="N24" s="170">
        <f>N27</f>
        <v>39.722999999999999</v>
      </c>
      <c r="O24" s="247">
        <f>O27</f>
        <v>4</v>
      </c>
      <c r="P24" s="170">
        <v>0</v>
      </c>
      <c r="Q24" s="170">
        <f>Q25+Q26+Q27+Q28+Q29</f>
        <v>0</v>
      </c>
      <c r="R24" s="170">
        <f>R29</f>
        <v>2.95</v>
      </c>
      <c r="S24" s="247">
        <f>S29</f>
        <v>1</v>
      </c>
      <c r="T24" s="170">
        <v>0</v>
      </c>
      <c r="U24" s="170">
        <f>U25+U26+U27+U28+U29</f>
        <v>0</v>
      </c>
      <c r="V24" s="171">
        <v>0</v>
      </c>
      <c r="W24" s="170"/>
      <c r="X24" s="170">
        <f t="shared" ref="X24:AA24" si="0">X25+X26+X27+X28+X29</f>
        <v>0</v>
      </c>
      <c r="Y24" s="170">
        <f t="shared" si="0"/>
        <v>0</v>
      </c>
      <c r="Z24" s="170">
        <f t="shared" si="0"/>
        <v>0</v>
      </c>
      <c r="AA24" s="170">
        <f t="shared" si="0"/>
        <v>0</v>
      </c>
      <c r="AB24" s="171">
        <f t="shared" ref="AB24:AB26" si="1">C24</f>
        <v>45.85</v>
      </c>
      <c r="AC24" s="171">
        <f>G24+N24+R24+V24+Z24</f>
        <v>43.372</v>
      </c>
    </row>
    <row r="25" spans="1:32" ht="24" customHeight="1" x14ac:dyDescent="0.25">
      <c r="A25" s="66" t="s">
        <v>167</v>
      </c>
      <c r="B25" s="47" t="s">
        <v>166</v>
      </c>
      <c r="C25" s="171">
        <v>0</v>
      </c>
      <c r="D25" s="171">
        <f t="shared" ref="D25:D72" si="2">G25+N25+R25</f>
        <v>0</v>
      </c>
      <c r="E25" s="171">
        <v>0</v>
      </c>
      <c r="F25" s="171">
        <v>0</v>
      </c>
      <c r="G25" s="171">
        <v>0</v>
      </c>
      <c r="H25" s="171">
        <v>0</v>
      </c>
      <c r="I25" s="171">
        <v>0</v>
      </c>
      <c r="J25" s="171">
        <v>0</v>
      </c>
      <c r="K25" s="171">
        <v>0</v>
      </c>
      <c r="L25" s="171">
        <v>0</v>
      </c>
      <c r="M25" s="171">
        <v>0</v>
      </c>
      <c r="N25" s="171">
        <v>0</v>
      </c>
      <c r="O25" s="248"/>
      <c r="P25" s="171">
        <v>0</v>
      </c>
      <c r="Q25" s="171">
        <v>0</v>
      </c>
      <c r="R25" s="171">
        <v>0</v>
      </c>
      <c r="S25" s="248"/>
      <c r="T25" s="171">
        <v>0</v>
      </c>
      <c r="U25" s="171">
        <v>0</v>
      </c>
      <c r="V25" s="171">
        <v>0</v>
      </c>
      <c r="W25" s="171"/>
      <c r="X25" s="171">
        <v>0</v>
      </c>
      <c r="Y25" s="171">
        <v>0</v>
      </c>
      <c r="Z25" s="171">
        <v>0</v>
      </c>
      <c r="AA25" s="171">
        <v>0</v>
      </c>
      <c r="AB25" s="171">
        <f t="shared" si="1"/>
        <v>0</v>
      </c>
      <c r="AC25" s="171">
        <f t="shared" ref="AC25:AC72" si="3">G25+N25+R25+V25+Z25</f>
        <v>0</v>
      </c>
    </row>
    <row r="26" spans="1:32" x14ac:dyDescent="0.25">
      <c r="A26" s="66" t="s">
        <v>165</v>
      </c>
      <c r="B26" s="47" t="s">
        <v>164</v>
      </c>
      <c r="C26" s="171">
        <v>0</v>
      </c>
      <c r="D26" s="171">
        <f t="shared" si="2"/>
        <v>0</v>
      </c>
      <c r="E26" s="171">
        <v>0</v>
      </c>
      <c r="F26" s="171">
        <v>0</v>
      </c>
      <c r="G26" s="171">
        <v>0</v>
      </c>
      <c r="H26" s="171">
        <v>0</v>
      </c>
      <c r="I26" s="171">
        <v>0</v>
      </c>
      <c r="J26" s="171">
        <v>0</v>
      </c>
      <c r="K26" s="171">
        <v>0</v>
      </c>
      <c r="L26" s="171">
        <v>0</v>
      </c>
      <c r="M26" s="171">
        <v>0</v>
      </c>
      <c r="N26" s="171">
        <v>0</v>
      </c>
      <c r="O26" s="248"/>
      <c r="P26" s="171">
        <v>0</v>
      </c>
      <c r="Q26" s="171">
        <v>0</v>
      </c>
      <c r="R26" s="171">
        <v>0</v>
      </c>
      <c r="S26" s="248"/>
      <c r="T26" s="171">
        <v>0</v>
      </c>
      <c r="U26" s="171">
        <v>0</v>
      </c>
      <c r="V26" s="171">
        <v>0</v>
      </c>
      <c r="W26" s="171"/>
      <c r="X26" s="171">
        <v>0</v>
      </c>
      <c r="Y26" s="171">
        <v>0</v>
      </c>
      <c r="Z26" s="171">
        <v>0</v>
      </c>
      <c r="AA26" s="171">
        <v>0</v>
      </c>
      <c r="AB26" s="171">
        <f t="shared" si="1"/>
        <v>0</v>
      </c>
      <c r="AC26" s="171">
        <f t="shared" si="3"/>
        <v>0</v>
      </c>
    </row>
    <row r="27" spans="1:32" ht="31.5" x14ac:dyDescent="0.25">
      <c r="A27" s="66" t="s">
        <v>163</v>
      </c>
      <c r="B27" s="47" t="s">
        <v>361</v>
      </c>
      <c r="C27" s="171">
        <f>C24-C29</f>
        <v>40.421999999999997</v>
      </c>
      <c r="D27" s="171">
        <f>G27+N27+R27</f>
        <v>40.421999999999997</v>
      </c>
      <c r="E27" s="171">
        <v>0</v>
      </c>
      <c r="F27" s="171">
        <v>0</v>
      </c>
      <c r="G27" s="171">
        <f>G24</f>
        <v>0.69899999999999995</v>
      </c>
      <c r="H27" s="171">
        <v>0</v>
      </c>
      <c r="I27" s="171">
        <v>0</v>
      </c>
      <c r="J27" s="171">
        <v>0</v>
      </c>
      <c r="K27" s="171">
        <v>0</v>
      </c>
      <c r="L27" s="171">
        <f>L24</f>
        <v>45.01</v>
      </c>
      <c r="M27" s="171">
        <f>M24</f>
        <v>4</v>
      </c>
      <c r="N27" s="171">
        <v>39.722999999999999</v>
      </c>
      <c r="O27" s="248">
        <v>4</v>
      </c>
      <c r="P27" s="171">
        <v>0</v>
      </c>
      <c r="Q27" s="171">
        <v>0</v>
      </c>
      <c r="R27" s="171">
        <v>0</v>
      </c>
      <c r="S27" s="248"/>
      <c r="T27" s="171">
        <v>0</v>
      </c>
      <c r="U27" s="171">
        <v>0</v>
      </c>
      <c r="V27" s="171">
        <v>0</v>
      </c>
      <c r="W27" s="171"/>
      <c r="X27" s="171">
        <v>0</v>
      </c>
      <c r="Y27" s="171">
        <v>0</v>
      </c>
      <c r="Z27" s="171">
        <v>0</v>
      </c>
      <c r="AA27" s="171">
        <v>0</v>
      </c>
      <c r="AB27" s="171">
        <f>C27</f>
        <v>40.421999999999997</v>
      </c>
      <c r="AC27" s="171">
        <f>G27+N27+R27+V27+Z27</f>
        <v>40.421999999999997</v>
      </c>
    </row>
    <row r="28" spans="1:32" x14ac:dyDescent="0.25">
      <c r="A28" s="66" t="s">
        <v>162</v>
      </c>
      <c r="B28" s="47" t="s">
        <v>161</v>
      </c>
      <c r="C28" s="171">
        <v>0</v>
      </c>
      <c r="D28" s="171">
        <f t="shared" si="2"/>
        <v>0</v>
      </c>
      <c r="E28" s="171">
        <v>0</v>
      </c>
      <c r="F28" s="171">
        <v>0</v>
      </c>
      <c r="G28" s="171">
        <v>0</v>
      </c>
      <c r="H28" s="171">
        <v>0</v>
      </c>
      <c r="I28" s="171">
        <v>0</v>
      </c>
      <c r="J28" s="171">
        <v>0</v>
      </c>
      <c r="K28" s="171">
        <v>0</v>
      </c>
      <c r="L28" s="171">
        <v>0</v>
      </c>
      <c r="M28" s="171">
        <v>0</v>
      </c>
      <c r="N28" s="171">
        <v>0</v>
      </c>
      <c r="O28" s="248"/>
      <c r="P28" s="171">
        <v>0</v>
      </c>
      <c r="Q28" s="171">
        <v>0</v>
      </c>
      <c r="R28" s="171">
        <v>0</v>
      </c>
      <c r="S28" s="248"/>
      <c r="T28" s="171">
        <v>0</v>
      </c>
      <c r="U28" s="171">
        <v>0</v>
      </c>
      <c r="V28" s="171">
        <v>0</v>
      </c>
      <c r="W28" s="171"/>
      <c r="X28" s="171">
        <v>0</v>
      </c>
      <c r="Y28" s="171">
        <v>0</v>
      </c>
      <c r="Z28" s="171">
        <v>0</v>
      </c>
      <c r="AA28" s="171">
        <v>0</v>
      </c>
      <c r="AB28" s="171">
        <f t="shared" ref="AB28:AB29" si="4">C28</f>
        <v>0</v>
      </c>
      <c r="AC28" s="171">
        <f t="shared" si="3"/>
        <v>0</v>
      </c>
    </row>
    <row r="29" spans="1:32" x14ac:dyDescent="0.25">
      <c r="A29" s="66" t="s">
        <v>160</v>
      </c>
      <c r="B29" s="70" t="s">
        <v>159</v>
      </c>
      <c r="C29" s="171">
        <f>F29</f>
        <v>5.4280000000000044</v>
      </c>
      <c r="D29" s="171">
        <f>G29+N29+R29</f>
        <v>2.95</v>
      </c>
      <c r="E29" s="171">
        <f t="shared" ref="E29:T29" si="5">E24</f>
        <v>45.85</v>
      </c>
      <c r="F29" s="171">
        <f>F24</f>
        <v>5.4280000000000044</v>
      </c>
      <c r="G29" s="171">
        <v>0</v>
      </c>
      <c r="H29" s="171">
        <f t="shared" si="5"/>
        <v>45.85</v>
      </c>
      <c r="I29" s="171">
        <v>4</v>
      </c>
      <c r="J29" s="171">
        <f>D29</f>
        <v>2.95</v>
      </c>
      <c r="K29" s="171">
        <v>0</v>
      </c>
      <c r="L29" s="171">
        <v>0</v>
      </c>
      <c r="M29" s="171">
        <v>0</v>
      </c>
      <c r="N29" s="171">
        <v>0</v>
      </c>
      <c r="O29" s="248"/>
      <c r="P29" s="171">
        <f t="shared" si="5"/>
        <v>0</v>
      </c>
      <c r="Q29" s="171">
        <v>0</v>
      </c>
      <c r="R29" s="171">
        <v>2.95</v>
      </c>
      <c r="S29" s="248">
        <v>1</v>
      </c>
      <c r="T29" s="171">
        <f t="shared" si="5"/>
        <v>0</v>
      </c>
      <c r="U29" s="171">
        <v>0</v>
      </c>
      <c r="V29" s="171">
        <v>0</v>
      </c>
      <c r="W29" s="171"/>
      <c r="X29" s="171">
        <v>0</v>
      </c>
      <c r="Y29" s="171">
        <v>0</v>
      </c>
      <c r="Z29" s="171">
        <v>0</v>
      </c>
      <c r="AA29" s="171">
        <v>0</v>
      </c>
      <c r="AB29" s="171">
        <f t="shared" si="4"/>
        <v>5.4280000000000044</v>
      </c>
      <c r="AC29" s="171">
        <f t="shared" si="3"/>
        <v>2.95</v>
      </c>
    </row>
    <row r="30" spans="1:32" s="191" customFormat="1" ht="47.25" x14ac:dyDescent="0.25">
      <c r="A30" s="69" t="s">
        <v>62</v>
      </c>
      <c r="B30" s="68" t="s">
        <v>158</v>
      </c>
      <c r="C30" s="170">
        <f>C24/1.18</f>
        <v>38.855932203389834</v>
      </c>
      <c r="D30" s="171">
        <f t="shared" si="2"/>
        <v>36.374855600000004</v>
      </c>
      <c r="E30" s="170">
        <f>C30</f>
        <v>38.855932203389834</v>
      </c>
      <c r="F30" s="170">
        <f>C30-N30</f>
        <v>2.4810766033898304</v>
      </c>
      <c r="G30" s="170">
        <v>0</v>
      </c>
      <c r="H30" s="170">
        <f>C30</f>
        <v>38.855932203389834</v>
      </c>
      <c r="I30" s="170">
        <v>4</v>
      </c>
      <c r="J30" s="170">
        <f>D30</f>
        <v>36.374855600000004</v>
      </c>
      <c r="K30" s="170">
        <v>4</v>
      </c>
      <c r="L30" s="170">
        <v>0</v>
      </c>
      <c r="M30" s="170">
        <v>0</v>
      </c>
      <c r="N30" s="170">
        <f>N31+N32+N33+N34</f>
        <v>36.374855600000004</v>
      </c>
      <c r="O30" s="247">
        <v>4</v>
      </c>
      <c r="P30" s="170">
        <v>0</v>
      </c>
      <c r="Q30" s="170">
        <v>0</v>
      </c>
      <c r="R30" s="170">
        <v>0</v>
      </c>
      <c r="S30" s="247"/>
      <c r="T30" s="170">
        <v>0</v>
      </c>
      <c r="U30" s="170">
        <v>0</v>
      </c>
      <c r="V30" s="171">
        <v>0</v>
      </c>
      <c r="W30" s="170"/>
      <c r="X30" s="170">
        <v>0</v>
      </c>
      <c r="Y30" s="170">
        <v>0</v>
      </c>
      <c r="Z30" s="170">
        <v>0</v>
      </c>
      <c r="AA30" s="170">
        <v>0</v>
      </c>
      <c r="AB30" s="170">
        <f>H30</f>
        <v>38.855932203389834</v>
      </c>
      <c r="AC30" s="171">
        <f t="shared" si="3"/>
        <v>36.374855600000004</v>
      </c>
    </row>
    <row r="31" spans="1:32" x14ac:dyDescent="0.25">
      <c r="A31" s="66" t="s">
        <v>157</v>
      </c>
      <c r="B31" s="47" t="s">
        <v>156</v>
      </c>
      <c r="C31" s="171">
        <v>0</v>
      </c>
      <c r="D31" s="171">
        <f>G31+N31+R31</f>
        <v>0.59250133000000005</v>
      </c>
      <c r="E31" s="171">
        <v>0</v>
      </c>
      <c r="F31" s="171">
        <v>0</v>
      </c>
      <c r="G31" s="171">
        <v>0</v>
      </c>
      <c r="H31" s="171">
        <v>0</v>
      </c>
      <c r="I31" s="171">
        <v>0</v>
      </c>
      <c r="J31" s="171">
        <v>0</v>
      </c>
      <c r="K31" s="171">
        <v>0</v>
      </c>
      <c r="L31" s="171">
        <v>0</v>
      </c>
      <c r="M31" s="171">
        <v>0</v>
      </c>
      <c r="N31" s="171">
        <v>0.59250133000000005</v>
      </c>
      <c r="O31" s="248">
        <v>4</v>
      </c>
      <c r="P31" s="171">
        <v>0</v>
      </c>
      <c r="Q31" s="171">
        <v>0</v>
      </c>
      <c r="R31" s="171">
        <v>0</v>
      </c>
      <c r="S31" s="248"/>
      <c r="T31" s="171">
        <v>0</v>
      </c>
      <c r="U31" s="171">
        <v>0</v>
      </c>
      <c r="V31" s="171">
        <v>0</v>
      </c>
      <c r="W31" s="171"/>
      <c r="X31" s="171">
        <v>0</v>
      </c>
      <c r="Y31" s="171">
        <v>0</v>
      </c>
      <c r="Z31" s="171">
        <v>0</v>
      </c>
      <c r="AA31" s="171">
        <v>0</v>
      </c>
      <c r="AB31" s="171">
        <v>0</v>
      </c>
      <c r="AC31" s="171">
        <f t="shared" si="3"/>
        <v>0.59250133000000005</v>
      </c>
    </row>
    <row r="32" spans="1:32" ht="31.5" x14ac:dyDescent="0.25">
      <c r="A32" s="66" t="s">
        <v>155</v>
      </c>
      <c r="B32" s="47" t="s">
        <v>154</v>
      </c>
      <c r="C32" s="171">
        <f>C30</f>
        <v>38.855932203389834</v>
      </c>
      <c r="D32" s="171">
        <f t="shared" si="2"/>
        <v>5.5907295299999999</v>
      </c>
      <c r="E32" s="171">
        <f t="shared" ref="E32:AB32" si="6">E30</f>
        <v>38.855932203389834</v>
      </c>
      <c r="F32" s="171">
        <f t="shared" si="6"/>
        <v>2.4810766033898304</v>
      </c>
      <c r="G32" s="171">
        <f t="shared" si="6"/>
        <v>0</v>
      </c>
      <c r="H32" s="171">
        <f>C32</f>
        <v>38.855932203389834</v>
      </c>
      <c r="I32" s="171">
        <f t="shared" si="6"/>
        <v>4</v>
      </c>
      <c r="J32" s="171">
        <f t="shared" si="6"/>
        <v>36.374855600000004</v>
      </c>
      <c r="K32" s="171">
        <f t="shared" si="6"/>
        <v>4</v>
      </c>
      <c r="L32" s="171">
        <f t="shared" si="6"/>
        <v>0</v>
      </c>
      <c r="M32" s="171">
        <f t="shared" si="6"/>
        <v>0</v>
      </c>
      <c r="N32" s="171">
        <v>5.5907295299999999</v>
      </c>
      <c r="O32" s="248">
        <v>4</v>
      </c>
      <c r="P32" s="171">
        <f t="shared" si="6"/>
        <v>0</v>
      </c>
      <c r="Q32" s="171">
        <f t="shared" si="6"/>
        <v>0</v>
      </c>
      <c r="R32" s="171">
        <v>0</v>
      </c>
      <c r="S32" s="248"/>
      <c r="T32" s="171">
        <f t="shared" si="6"/>
        <v>0</v>
      </c>
      <c r="U32" s="171">
        <f t="shared" si="6"/>
        <v>0</v>
      </c>
      <c r="V32" s="171">
        <v>0</v>
      </c>
      <c r="W32" s="171"/>
      <c r="X32" s="171">
        <f t="shared" si="6"/>
        <v>0</v>
      </c>
      <c r="Y32" s="171">
        <f t="shared" si="6"/>
        <v>0</v>
      </c>
      <c r="Z32" s="171">
        <f t="shared" si="6"/>
        <v>0</v>
      </c>
      <c r="AA32" s="171">
        <f t="shared" si="6"/>
        <v>0</v>
      </c>
      <c r="AB32" s="171">
        <f t="shared" si="6"/>
        <v>38.855932203389834</v>
      </c>
      <c r="AC32" s="171">
        <f t="shared" si="3"/>
        <v>5.5907295299999999</v>
      </c>
    </row>
    <row r="33" spans="1:29" x14ac:dyDescent="0.25">
      <c r="A33" s="66" t="s">
        <v>153</v>
      </c>
      <c r="B33" s="47" t="s">
        <v>152</v>
      </c>
      <c r="C33" s="171">
        <v>0</v>
      </c>
      <c r="D33" s="171">
        <f t="shared" si="2"/>
        <v>30.191624740000002</v>
      </c>
      <c r="E33" s="171">
        <v>0</v>
      </c>
      <c r="F33" s="171">
        <v>0</v>
      </c>
      <c r="G33" s="171">
        <v>0</v>
      </c>
      <c r="H33" s="171">
        <v>0</v>
      </c>
      <c r="I33" s="171">
        <v>0</v>
      </c>
      <c r="J33" s="171">
        <v>0</v>
      </c>
      <c r="K33" s="171">
        <v>0</v>
      </c>
      <c r="L33" s="171">
        <v>0</v>
      </c>
      <c r="M33" s="171">
        <v>0</v>
      </c>
      <c r="N33" s="215">
        <v>30.191624740000002</v>
      </c>
      <c r="O33" s="248">
        <v>4</v>
      </c>
      <c r="P33" s="171">
        <v>0</v>
      </c>
      <c r="Q33" s="171">
        <v>0</v>
      </c>
      <c r="R33" s="171">
        <v>0</v>
      </c>
      <c r="S33" s="248"/>
      <c r="T33" s="171">
        <v>0</v>
      </c>
      <c r="U33" s="171">
        <v>0</v>
      </c>
      <c r="V33" s="171">
        <v>0</v>
      </c>
      <c r="W33" s="171"/>
      <c r="X33" s="171">
        <v>0</v>
      </c>
      <c r="Y33" s="171">
        <v>0</v>
      </c>
      <c r="Z33" s="171">
        <v>0</v>
      </c>
      <c r="AA33" s="171">
        <v>0</v>
      </c>
      <c r="AB33" s="171">
        <v>0</v>
      </c>
      <c r="AC33" s="171">
        <f t="shared" si="3"/>
        <v>30.191624740000002</v>
      </c>
    </row>
    <row r="34" spans="1:29" x14ac:dyDescent="0.25">
      <c r="A34" s="66" t="s">
        <v>151</v>
      </c>
      <c r="B34" s="47" t="s">
        <v>150</v>
      </c>
      <c r="C34" s="171">
        <v>0</v>
      </c>
      <c r="D34" s="171">
        <f t="shared" si="2"/>
        <v>0</v>
      </c>
      <c r="E34" s="171">
        <v>0</v>
      </c>
      <c r="F34" s="171">
        <v>0</v>
      </c>
      <c r="G34" s="171">
        <v>0</v>
      </c>
      <c r="H34" s="171">
        <v>0</v>
      </c>
      <c r="I34" s="171">
        <v>0</v>
      </c>
      <c r="J34" s="171">
        <v>0</v>
      </c>
      <c r="K34" s="171">
        <v>0</v>
      </c>
      <c r="L34" s="171">
        <v>0</v>
      </c>
      <c r="M34" s="171">
        <v>0</v>
      </c>
      <c r="N34" s="171">
        <v>0</v>
      </c>
      <c r="O34" s="248"/>
      <c r="P34" s="171">
        <v>0</v>
      </c>
      <c r="Q34" s="171">
        <v>0</v>
      </c>
      <c r="R34" s="171">
        <v>0</v>
      </c>
      <c r="S34" s="248"/>
      <c r="T34" s="171">
        <v>0</v>
      </c>
      <c r="U34" s="171">
        <v>0</v>
      </c>
      <c r="V34" s="171">
        <v>0</v>
      </c>
      <c r="W34" s="171"/>
      <c r="X34" s="171">
        <v>0</v>
      </c>
      <c r="Y34" s="171">
        <v>0</v>
      </c>
      <c r="Z34" s="171">
        <v>0</v>
      </c>
      <c r="AA34" s="171">
        <v>0</v>
      </c>
      <c r="AB34" s="171">
        <v>0</v>
      </c>
      <c r="AC34" s="171">
        <f t="shared" si="3"/>
        <v>0</v>
      </c>
    </row>
    <row r="35" spans="1:29" s="238" customFormat="1" ht="31.5" x14ac:dyDescent="0.25">
      <c r="A35" s="69" t="s">
        <v>61</v>
      </c>
      <c r="B35" s="68" t="s">
        <v>149</v>
      </c>
      <c r="C35" s="170" t="s">
        <v>309</v>
      </c>
      <c r="D35" s="170" t="s">
        <v>309</v>
      </c>
      <c r="E35" s="170" t="s">
        <v>309</v>
      </c>
      <c r="F35" s="170" t="s">
        <v>309</v>
      </c>
      <c r="G35" s="170" t="s">
        <v>309</v>
      </c>
      <c r="H35" s="170" t="s">
        <v>309</v>
      </c>
      <c r="I35" s="170" t="s">
        <v>309</v>
      </c>
      <c r="J35" s="170" t="s">
        <v>309</v>
      </c>
      <c r="K35" s="170" t="s">
        <v>309</v>
      </c>
      <c r="L35" s="170" t="s">
        <v>309</v>
      </c>
      <c r="M35" s="170" t="s">
        <v>309</v>
      </c>
      <c r="N35" s="170" t="s">
        <v>309</v>
      </c>
      <c r="O35" s="247" t="s">
        <v>309</v>
      </c>
      <c r="P35" s="170" t="s">
        <v>309</v>
      </c>
      <c r="Q35" s="170" t="s">
        <v>309</v>
      </c>
      <c r="R35" s="170" t="s">
        <v>309</v>
      </c>
      <c r="S35" s="247" t="s">
        <v>309</v>
      </c>
      <c r="T35" s="170" t="s">
        <v>309</v>
      </c>
      <c r="U35" s="170" t="s">
        <v>309</v>
      </c>
      <c r="V35" s="170" t="s">
        <v>309</v>
      </c>
      <c r="W35" s="170" t="s">
        <v>309</v>
      </c>
      <c r="X35" s="170" t="s">
        <v>309</v>
      </c>
      <c r="Y35" s="170" t="s">
        <v>309</v>
      </c>
      <c r="Z35" s="170" t="s">
        <v>309</v>
      </c>
      <c r="AA35" s="170" t="s">
        <v>309</v>
      </c>
      <c r="AB35" s="170" t="s">
        <v>309</v>
      </c>
      <c r="AC35" s="170" t="s">
        <v>309</v>
      </c>
    </row>
    <row r="36" spans="1:29" s="59" customFormat="1" ht="31.5" x14ac:dyDescent="0.25">
      <c r="A36" s="66" t="s">
        <v>148</v>
      </c>
      <c r="B36" s="65" t="s">
        <v>147</v>
      </c>
      <c r="C36" s="172">
        <v>0</v>
      </c>
      <c r="D36" s="171">
        <f t="shared" si="2"/>
        <v>0</v>
      </c>
      <c r="E36" s="171">
        <v>0</v>
      </c>
      <c r="F36" s="171">
        <v>0</v>
      </c>
      <c r="G36" s="171">
        <v>0</v>
      </c>
      <c r="H36" s="171">
        <v>0</v>
      </c>
      <c r="I36" s="171">
        <v>0</v>
      </c>
      <c r="J36" s="171">
        <v>0</v>
      </c>
      <c r="K36" s="171">
        <v>0</v>
      </c>
      <c r="L36" s="171">
        <v>0</v>
      </c>
      <c r="M36" s="171">
        <v>0</v>
      </c>
      <c r="N36" s="171">
        <v>0</v>
      </c>
      <c r="O36" s="248"/>
      <c r="P36" s="171">
        <v>0</v>
      </c>
      <c r="Q36" s="171">
        <v>0</v>
      </c>
      <c r="R36" s="171">
        <v>0</v>
      </c>
      <c r="S36" s="248"/>
      <c r="T36" s="171">
        <v>0</v>
      </c>
      <c r="U36" s="171">
        <v>0</v>
      </c>
      <c r="V36" s="171">
        <v>0</v>
      </c>
      <c r="W36" s="171"/>
      <c r="X36" s="171">
        <v>0</v>
      </c>
      <c r="Y36" s="171">
        <v>0</v>
      </c>
      <c r="Z36" s="171">
        <v>0</v>
      </c>
      <c r="AA36" s="171">
        <v>0</v>
      </c>
      <c r="AB36" s="171">
        <f t="shared" ref="AB36:AB72" si="7">H36+L36+P36+T36+X36</f>
        <v>0</v>
      </c>
      <c r="AC36" s="171">
        <f t="shared" si="3"/>
        <v>0</v>
      </c>
    </row>
    <row r="37" spans="1:29" s="59" customFormat="1" x14ac:dyDescent="0.25">
      <c r="A37" s="66" t="s">
        <v>146</v>
      </c>
      <c r="B37" s="65" t="s">
        <v>462</v>
      </c>
      <c r="C37" s="171">
        <f>C45</f>
        <v>8</v>
      </c>
      <c r="D37" s="171">
        <f t="shared" si="2"/>
        <v>8</v>
      </c>
      <c r="E37" s="171">
        <v>0</v>
      </c>
      <c r="F37" s="171">
        <v>0</v>
      </c>
      <c r="G37" s="171">
        <v>0</v>
      </c>
      <c r="H37" s="171">
        <v>0</v>
      </c>
      <c r="I37" s="171">
        <v>0</v>
      </c>
      <c r="J37" s="171">
        <v>0</v>
      </c>
      <c r="K37" s="171">
        <v>0</v>
      </c>
      <c r="L37" s="171">
        <f>C37</f>
        <v>8</v>
      </c>
      <c r="M37" s="171">
        <v>4</v>
      </c>
      <c r="N37" s="171">
        <v>0</v>
      </c>
      <c r="O37" s="248"/>
      <c r="P37" s="171">
        <v>0</v>
      </c>
      <c r="Q37" s="171">
        <v>0</v>
      </c>
      <c r="R37" s="171">
        <v>8</v>
      </c>
      <c r="S37" s="248">
        <v>3</v>
      </c>
      <c r="T37" s="171">
        <v>0</v>
      </c>
      <c r="U37" s="171">
        <v>0</v>
      </c>
      <c r="V37" s="171">
        <v>0</v>
      </c>
      <c r="W37" s="171"/>
      <c r="X37" s="171">
        <v>0</v>
      </c>
      <c r="Y37" s="171">
        <v>0</v>
      </c>
      <c r="Z37" s="171">
        <v>0</v>
      </c>
      <c r="AA37" s="171">
        <v>0</v>
      </c>
      <c r="AB37" s="171">
        <f>H37+L37+P37+T37+X37</f>
        <v>8</v>
      </c>
      <c r="AC37" s="171">
        <f t="shared" si="3"/>
        <v>8</v>
      </c>
    </row>
    <row r="38" spans="1:29" s="59" customFormat="1" x14ac:dyDescent="0.25">
      <c r="A38" s="66" t="s">
        <v>145</v>
      </c>
      <c r="B38" s="65" t="s">
        <v>135</v>
      </c>
      <c r="C38" s="171">
        <v>0</v>
      </c>
      <c r="D38" s="171">
        <f t="shared" si="2"/>
        <v>0</v>
      </c>
      <c r="E38" s="171">
        <v>0</v>
      </c>
      <c r="F38" s="171">
        <v>0</v>
      </c>
      <c r="G38" s="171">
        <v>0</v>
      </c>
      <c r="H38" s="171">
        <v>0</v>
      </c>
      <c r="I38" s="171">
        <v>0</v>
      </c>
      <c r="J38" s="171">
        <v>0</v>
      </c>
      <c r="K38" s="171">
        <v>0</v>
      </c>
      <c r="L38" s="171">
        <v>0</v>
      </c>
      <c r="M38" s="171">
        <v>0</v>
      </c>
      <c r="N38" s="171">
        <v>0</v>
      </c>
      <c r="O38" s="248"/>
      <c r="P38" s="171">
        <v>0</v>
      </c>
      <c r="Q38" s="171">
        <v>0</v>
      </c>
      <c r="R38" s="171">
        <v>0</v>
      </c>
      <c r="S38" s="248"/>
      <c r="T38" s="171">
        <v>0</v>
      </c>
      <c r="U38" s="171">
        <v>0</v>
      </c>
      <c r="V38" s="171">
        <v>0</v>
      </c>
      <c r="W38" s="171"/>
      <c r="X38" s="171">
        <v>0</v>
      </c>
      <c r="Y38" s="171">
        <v>0</v>
      </c>
      <c r="Z38" s="171">
        <v>0</v>
      </c>
      <c r="AA38" s="171">
        <v>0</v>
      </c>
      <c r="AB38" s="171">
        <f t="shared" si="7"/>
        <v>0</v>
      </c>
      <c r="AC38" s="171">
        <f t="shared" si="3"/>
        <v>0</v>
      </c>
    </row>
    <row r="39" spans="1:29" ht="31.5" x14ac:dyDescent="0.25">
      <c r="A39" s="66" t="s">
        <v>144</v>
      </c>
      <c r="B39" s="47" t="s">
        <v>133</v>
      </c>
      <c r="C39" s="171">
        <v>0</v>
      </c>
      <c r="D39" s="171">
        <f t="shared" si="2"/>
        <v>0</v>
      </c>
      <c r="E39" s="171">
        <v>0</v>
      </c>
      <c r="F39" s="171">
        <v>0</v>
      </c>
      <c r="G39" s="171">
        <v>0</v>
      </c>
      <c r="H39" s="171">
        <v>0</v>
      </c>
      <c r="I39" s="171">
        <v>0</v>
      </c>
      <c r="J39" s="171">
        <v>0</v>
      </c>
      <c r="K39" s="171">
        <v>0</v>
      </c>
      <c r="L39" s="171">
        <v>0</v>
      </c>
      <c r="M39" s="171">
        <v>0</v>
      </c>
      <c r="N39" s="171">
        <v>0</v>
      </c>
      <c r="O39" s="248"/>
      <c r="P39" s="171">
        <v>0</v>
      </c>
      <c r="Q39" s="171">
        <v>0</v>
      </c>
      <c r="R39" s="171">
        <v>0</v>
      </c>
      <c r="S39" s="248"/>
      <c r="T39" s="171">
        <v>0</v>
      </c>
      <c r="U39" s="171">
        <v>0</v>
      </c>
      <c r="V39" s="171">
        <v>0</v>
      </c>
      <c r="W39" s="171"/>
      <c r="X39" s="171">
        <v>0</v>
      </c>
      <c r="Y39" s="171">
        <v>0</v>
      </c>
      <c r="Z39" s="171">
        <v>0</v>
      </c>
      <c r="AA39" s="171">
        <v>0</v>
      </c>
      <c r="AB39" s="171">
        <f t="shared" si="7"/>
        <v>0</v>
      </c>
      <c r="AC39" s="171">
        <f t="shared" si="3"/>
        <v>0</v>
      </c>
    </row>
    <row r="40" spans="1:29" ht="31.5" x14ac:dyDescent="0.25">
      <c r="A40" s="66" t="s">
        <v>143</v>
      </c>
      <c r="B40" s="47" t="s">
        <v>131</v>
      </c>
      <c r="C40" s="171">
        <v>0</v>
      </c>
      <c r="D40" s="171">
        <f t="shared" si="2"/>
        <v>0</v>
      </c>
      <c r="E40" s="171">
        <v>0</v>
      </c>
      <c r="F40" s="171">
        <v>0</v>
      </c>
      <c r="G40" s="171">
        <v>0</v>
      </c>
      <c r="H40" s="171">
        <v>0</v>
      </c>
      <c r="I40" s="171">
        <v>0</v>
      </c>
      <c r="J40" s="171">
        <v>0</v>
      </c>
      <c r="K40" s="171">
        <v>0</v>
      </c>
      <c r="L40" s="171">
        <v>0</v>
      </c>
      <c r="M40" s="171">
        <v>0</v>
      </c>
      <c r="N40" s="171">
        <v>0</v>
      </c>
      <c r="O40" s="248"/>
      <c r="P40" s="171">
        <v>0</v>
      </c>
      <c r="Q40" s="171">
        <v>0</v>
      </c>
      <c r="R40" s="171">
        <v>0</v>
      </c>
      <c r="S40" s="248"/>
      <c r="T40" s="171">
        <v>0</v>
      </c>
      <c r="U40" s="171">
        <v>0</v>
      </c>
      <c r="V40" s="171">
        <v>0</v>
      </c>
      <c r="W40" s="171"/>
      <c r="X40" s="171">
        <v>0</v>
      </c>
      <c r="Y40" s="171">
        <v>0</v>
      </c>
      <c r="Z40" s="171">
        <v>0</v>
      </c>
      <c r="AA40" s="171">
        <v>0</v>
      </c>
      <c r="AB40" s="171">
        <v>0</v>
      </c>
      <c r="AC40" s="171">
        <f t="shared" si="3"/>
        <v>0</v>
      </c>
    </row>
    <row r="41" spans="1:29" x14ac:dyDescent="0.25">
      <c r="A41" s="66" t="s">
        <v>142</v>
      </c>
      <c r="B41" s="47" t="s">
        <v>129</v>
      </c>
      <c r="C41" s="171">
        <v>0</v>
      </c>
      <c r="D41" s="171">
        <f t="shared" si="2"/>
        <v>0</v>
      </c>
      <c r="E41" s="171">
        <v>0</v>
      </c>
      <c r="F41" s="171">
        <v>0</v>
      </c>
      <c r="G41" s="171">
        <v>0</v>
      </c>
      <c r="H41" s="171">
        <v>0</v>
      </c>
      <c r="I41" s="171">
        <v>0</v>
      </c>
      <c r="J41" s="171">
        <v>0</v>
      </c>
      <c r="K41" s="171">
        <v>0</v>
      </c>
      <c r="L41" s="171">
        <v>0</v>
      </c>
      <c r="M41" s="171">
        <v>0</v>
      </c>
      <c r="N41" s="171">
        <v>0</v>
      </c>
      <c r="O41" s="248"/>
      <c r="P41" s="171">
        <v>0</v>
      </c>
      <c r="Q41" s="171">
        <v>0</v>
      </c>
      <c r="R41" s="171">
        <v>0</v>
      </c>
      <c r="S41" s="248"/>
      <c r="T41" s="171">
        <v>0</v>
      </c>
      <c r="U41" s="171">
        <v>0</v>
      </c>
      <c r="V41" s="171">
        <v>0</v>
      </c>
      <c r="W41" s="171"/>
      <c r="X41" s="171">
        <v>0</v>
      </c>
      <c r="Y41" s="171">
        <v>0</v>
      </c>
      <c r="Z41" s="171">
        <v>0</v>
      </c>
      <c r="AA41" s="171">
        <v>0</v>
      </c>
      <c r="AB41" s="171">
        <f t="shared" si="7"/>
        <v>0</v>
      </c>
      <c r="AC41" s="171">
        <f t="shared" si="3"/>
        <v>0</v>
      </c>
    </row>
    <row r="42" spans="1:29" x14ac:dyDescent="0.25">
      <c r="A42" s="66" t="s">
        <v>141</v>
      </c>
      <c r="B42" s="65" t="s">
        <v>443</v>
      </c>
      <c r="C42" s="171">
        <v>0</v>
      </c>
      <c r="D42" s="171">
        <f t="shared" si="2"/>
        <v>0</v>
      </c>
      <c r="E42" s="171">
        <v>0</v>
      </c>
      <c r="F42" s="171">
        <v>0</v>
      </c>
      <c r="G42" s="171">
        <v>0</v>
      </c>
      <c r="H42" s="171">
        <v>0</v>
      </c>
      <c r="I42" s="171">
        <v>0</v>
      </c>
      <c r="J42" s="171">
        <v>0</v>
      </c>
      <c r="K42" s="171">
        <v>0</v>
      </c>
      <c r="L42" s="171">
        <v>0</v>
      </c>
      <c r="M42" s="171">
        <v>0</v>
      </c>
      <c r="N42" s="171">
        <v>0</v>
      </c>
      <c r="O42" s="248"/>
      <c r="P42" s="171">
        <v>0</v>
      </c>
      <c r="Q42" s="171">
        <v>0</v>
      </c>
      <c r="R42" s="171">
        <v>0</v>
      </c>
      <c r="S42" s="248"/>
      <c r="T42" s="171">
        <v>0</v>
      </c>
      <c r="U42" s="171">
        <v>0</v>
      </c>
      <c r="V42" s="171">
        <v>0</v>
      </c>
      <c r="W42" s="171"/>
      <c r="X42" s="171">
        <v>0</v>
      </c>
      <c r="Y42" s="171">
        <v>0</v>
      </c>
      <c r="Z42" s="171">
        <v>0</v>
      </c>
      <c r="AA42" s="171">
        <v>0</v>
      </c>
      <c r="AB42" s="171">
        <f t="shared" si="7"/>
        <v>0</v>
      </c>
      <c r="AC42" s="171">
        <f t="shared" si="3"/>
        <v>0</v>
      </c>
    </row>
    <row r="43" spans="1:29" x14ac:dyDescent="0.25">
      <c r="A43" s="66" t="s">
        <v>453</v>
      </c>
      <c r="B43" s="65" t="s">
        <v>444</v>
      </c>
      <c r="C43" s="171">
        <v>0</v>
      </c>
      <c r="D43" s="171">
        <f t="shared" si="2"/>
        <v>0</v>
      </c>
      <c r="E43" s="171">
        <v>0</v>
      </c>
      <c r="F43" s="171">
        <v>0</v>
      </c>
      <c r="G43" s="171">
        <v>0</v>
      </c>
      <c r="H43" s="171">
        <v>0</v>
      </c>
      <c r="I43" s="171">
        <v>0</v>
      </c>
      <c r="J43" s="171">
        <v>0</v>
      </c>
      <c r="K43" s="171">
        <v>0</v>
      </c>
      <c r="L43" s="171">
        <v>0</v>
      </c>
      <c r="M43" s="171">
        <v>0</v>
      </c>
      <c r="N43" s="171">
        <v>0</v>
      </c>
      <c r="O43" s="248"/>
      <c r="P43" s="171">
        <v>0</v>
      </c>
      <c r="Q43" s="171">
        <v>0</v>
      </c>
      <c r="R43" s="171">
        <v>0</v>
      </c>
      <c r="S43" s="248"/>
      <c r="T43" s="171">
        <v>0</v>
      </c>
      <c r="U43" s="171">
        <v>0</v>
      </c>
      <c r="V43" s="171">
        <v>0</v>
      </c>
      <c r="W43" s="171"/>
      <c r="X43" s="171">
        <v>0</v>
      </c>
      <c r="Y43" s="171">
        <v>0</v>
      </c>
      <c r="Z43" s="171">
        <v>0</v>
      </c>
      <c r="AA43" s="171">
        <v>0</v>
      </c>
      <c r="AB43" s="171">
        <f t="shared" si="7"/>
        <v>0</v>
      </c>
      <c r="AC43" s="171">
        <f t="shared" si="3"/>
        <v>0</v>
      </c>
    </row>
    <row r="44" spans="1:29" x14ac:dyDescent="0.25">
      <c r="A44" s="66" t="s">
        <v>453</v>
      </c>
      <c r="B44" s="65" t="s">
        <v>445</v>
      </c>
      <c r="C44" s="171">
        <v>0</v>
      </c>
      <c r="D44" s="171">
        <f t="shared" si="2"/>
        <v>14</v>
      </c>
      <c r="E44" s="171">
        <v>0</v>
      </c>
      <c r="F44" s="171">
        <v>0</v>
      </c>
      <c r="G44" s="171">
        <v>0</v>
      </c>
      <c r="H44" s="171">
        <v>0</v>
      </c>
      <c r="I44" s="171">
        <v>0</v>
      </c>
      <c r="J44" s="171">
        <v>0</v>
      </c>
      <c r="K44" s="171">
        <v>0</v>
      </c>
      <c r="L44" s="171">
        <v>0</v>
      </c>
      <c r="M44" s="171">
        <v>0</v>
      </c>
      <c r="N44" s="171">
        <v>0</v>
      </c>
      <c r="O44" s="248"/>
      <c r="P44" s="171">
        <v>0</v>
      </c>
      <c r="Q44" s="171">
        <v>0</v>
      </c>
      <c r="R44" s="171">
        <v>14</v>
      </c>
      <c r="S44" s="248">
        <v>3</v>
      </c>
      <c r="T44" s="171">
        <v>0</v>
      </c>
      <c r="U44" s="171">
        <v>0</v>
      </c>
      <c r="V44" s="171">
        <v>0</v>
      </c>
      <c r="W44" s="171"/>
      <c r="X44" s="171">
        <v>0</v>
      </c>
      <c r="Y44" s="171">
        <v>0</v>
      </c>
      <c r="Z44" s="171">
        <v>0</v>
      </c>
      <c r="AA44" s="171">
        <v>0</v>
      </c>
      <c r="AB44" s="171">
        <f t="shared" si="7"/>
        <v>0</v>
      </c>
      <c r="AC44" s="171">
        <f t="shared" si="3"/>
        <v>14</v>
      </c>
    </row>
    <row r="45" spans="1:29" s="191" customFormat="1" x14ac:dyDescent="0.25">
      <c r="A45" s="69" t="s">
        <v>60</v>
      </c>
      <c r="B45" s="68" t="s">
        <v>140</v>
      </c>
      <c r="C45" s="170">
        <f>C47</f>
        <v>8</v>
      </c>
      <c r="D45" s="171">
        <f t="shared" si="2"/>
        <v>0</v>
      </c>
      <c r="E45" s="170">
        <v>0</v>
      </c>
      <c r="F45" s="170">
        <v>0</v>
      </c>
      <c r="G45" s="170">
        <v>0</v>
      </c>
      <c r="H45" s="170">
        <v>0</v>
      </c>
      <c r="I45" s="170">
        <v>0</v>
      </c>
      <c r="J45" s="170">
        <v>0</v>
      </c>
      <c r="K45" s="170">
        <v>0</v>
      </c>
      <c r="L45" s="170">
        <f>L47</f>
        <v>8</v>
      </c>
      <c r="M45" s="170">
        <f>M47</f>
        <v>4</v>
      </c>
      <c r="N45" s="170">
        <v>0</v>
      </c>
      <c r="O45" s="247"/>
      <c r="P45" s="170">
        <v>0</v>
      </c>
      <c r="Q45" s="170">
        <v>0</v>
      </c>
      <c r="R45" s="170">
        <v>0</v>
      </c>
      <c r="S45" s="247"/>
      <c r="T45" s="170">
        <v>0</v>
      </c>
      <c r="U45" s="170">
        <v>0</v>
      </c>
      <c r="V45" s="171">
        <v>0</v>
      </c>
      <c r="W45" s="170"/>
      <c r="X45" s="170">
        <v>0</v>
      </c>
      <c r="Y45" s="170">
        <v>0</v>
      </c>
      <c r="Z45" s="170">
        <v>0</v>
      </c>
      <c r="AA45" s="170">
        <v>0</v>
      </c>
      <c r="AB45" s="170">
        <f t="shared" si="7"/>
        <v>8</v>
      </c>
      <c r="AC45" s="171">
        <f t="shared" si="3"/>
        <v>0</v>
      </c>
    </row>
    <row r="46" spans="1:29" x14ac:dyDescent="0.25">
      <c r="A46" s="66" t="s">
        <v>139</v>
      </c>
      <c r="B46" s="47" t="s">
        <v>138</v>
      </c>
      <c r="C46" s="171">
        <v>0</v>
      </c>
      <c r="D46" s="171">
        <f t="shared" si="2"/>
        <v>0</v>
      </c>
      <c r="E46" s="171">
        <v>0</v>
      </c>
      <c r="F46" s="171">
        <v>0</v>
      </c>
      <c r="G46" s="171">
        <v>0</v>
      </c>
      <c r="H46" s="171">
        <v>0</v>
      </c>
      <c r="I46" s="171">
        <v>0</v>
      </c>
      <c r="J46" s="171">
        <v>0</v>
      </c>
      <c r="K46" s="171">
        <v>0</v>
      </c>
      <c r="L46" s="171">
        <v>0</v>
      </c>
      <c r="M46" s="171">
        <v>0</v>
      </c>
      <c r="N46" s="171">
        <v>0</v>
      </c>
      <c r="O46" s="248"/>
      <c r="P46" s="171">
        <v>0</v>
      </c>
      <c r="Q46" s="171">
        <v>0</v>
      </c>
      <c r="R46" s="171">
        <v>0</v>
      </c>
      <c r="S46" s="248"/>
      <c r="T46" s="171">
        <v>0</v>
      </c>
      <c r="U46" s="171">
        <v>0</v>
      </c>
      <c r="V46" s="171">
        <v>0</v>
      </c>
      <c r="W46" s="171"/>
      <c r="X46" s="171">
        <v>0</v>
      </c>
      <c r="Y46" s="171">
        <v>0</v>
      </c>
      <c r="Z46" s="171">
        <v>0</v>
      </c>
      <c r="AA46" s="171">
        <v>0</v>
      </c>
      <c r="AB46" s="171">
        <f t="shared" si="7"/>
        <v>0</v>
      </c>
      <c r="AC46" s="171">
        <f t="shared" si="3"/>
        <v>0</v>
      </c>
    </row>
    <row r="47" spans="1:29" s="59" customFormat="1" x14ac:dyDescent="0.25">
      <c r="A47" s="66" t="s">
        <v>137</v>
      </c>
      <c r="B47" s="47" t="s">
        <v>463</v>
      </c>
      <c r="C47" s="171">
        <v>8</v>
      </c>
      <c r="D47" s="171">
        <f t="shared" si="2"/>
        <v>0</v>
      </c>
      <c r="E47" s="171">
        <f t="shared" ref="C47:Q54" si="8">E37</f>
        <v>0</v>
      </c>
      <c r="F47" s="171">
        <f t="shared" si="8"/>
        <v>0</v>
      </c>
      <c r="G47" s="171">
        <f t="shared" si="8"/>
        <v>0</v>
      </c>
      <c r="H47" s="171">
        <f t="shared" si="8"/>
        <v>0</v>
      </c>
      <c r="I47" s="171">
        <f t="shared" si="8"/>
        <v>0</v>
      </c>
      <c r="J47" s="171">
        <f t="shared" si="8"/>
        <v>0</v>
      </c>
      <c r="K47" s="171">
        <f t="shared" si="8"/>
        <v>0</v>
      </c>
      <c r="L47" s="171">
        <f>C47</f>
        <v>8</v>
      </c>
      <c r="M47" s="171">
        <v>4</v>
      </c>
      <c r="N47" s="171">
        <v>0</v>
      </c>
      <c r="O47" s="248"/>
      <c r="P47" s="171">
        <f t="shared" si="8"/>
        <v>0</v>
      </c>
      <c r="Q47" s="171">
        <f t="shared" si="8"/>
        <v>0</v>
      </c>
      <c r="R47" s="171">
        <v>0</v>
      </c>
      <c r="S47" s="248"/>
      <c r="T47" s="171">
        <f t="shared" ref="T47:AA47" si="9">T37</f>
        <v>0</v>
      </c>
      <c r="U47" s="171">
        <f t="shared" si="9"/>
        <v>0</v>
      </c>
      <c r="V47" s="171">
        <v>0</v>
      </c>
      <c r="W47" s="171"/>
      <c r="X47" s="171">
        <f t="shared" si="9"/>
        <v>0</v>
      </c>
      <c r="Y47" s="171">
        <f t="shared" si="9"/>
        <v>0</v>
      </c>
      <c r="Z47" s="171">
        <f t="shared" si="9"/>
        <v>0</v>
      </c>
      <c r="AA47" s="171">
        <f t="shared" si="9"/>
        <v>0</v>
      </c>
      <c r="AB47" s="171">
        <f>L47</f>
        <v>8</v>
      </c>
      <c r="AC47" s="171">
        <f t="shared" si="3"/>
        <v>0</v>
      </c>
    </row>
    <row r="48" spans="1:29" x14ac:dyDescent="0.25">
      <c r="A48" s="66" t="s">
        <v>136</v>
      </c>
      <c r="B48" s="47" t="s">
        <v>135</v>
      </c>
      <c r="C48" s="171">
        <f t="shared" si="8"/>
        <v>0</v>
      </c>
      <c r="D48" s="171">
        <f t="shared" si="2"/>
        <v>0</v>
      </c>
      <c r="E48" s="171">
        <v>0</v>
      </c>
      <c r="F48" s="171">
        <v>0</v>
      </c>
      <c r="G48" s="171">
        <v>0</v>
      </c>
      <c r="H48" s="171">
        <v>0</v>
      </c>
      <c r="I48" s="171">
        <v>0</v>
      </c>
      <c r="J48" s="171">
        <v>0</v>
      </c>
      <c r="K48" s="171">
        <v>0</v>
      </c>
      <c r="L48" s="171">
        <v>0</v>
      </c>
      <c r="M48" s="171">
        <v>0</v>
      </c>
      <c r="N48" s="171">
        <v>0</v>
      </c>
      <c r="O48" s="248"/>
      <c r="P48" s="171">
        <v>0</v>
      </c>
      <c r="Q48" s="171">
        <v>0</v>
      </c>
      <c r="R48" s="171">
        <v>0</v>
      </c>
      <c r="S48" s="248"/>
      <c r="T48" s="171">
        <v>0</v>
      </c>
      <c r="U48" s="171">
        <v>0</v>
      </c>
      <c r="V48" s="171">
        <v>0</v>
      </c>
      <c r="W48" s="171"/>
      <c r="X48" s="171">
        <v>0</v>
      </c>
      <c r="Y48" s="171">
        <v>0</v>
      </c>
      <c r="Z48" s="171">
        <v>0</v>
      </c>
      <c r="AA48" s="171">
        <v>0</v>
      </c>
      <c r="AB48" s="171">
        <f t="shared" si="7"/>
        <v>0</v>
      </c>
      <c r="AC48" s="171">
        <f t="shared" si="3"/>
        <v>0</v>
      </c>
    </row>
    <row r="49" spans="1:29" ht="31.5" x14ac:dyDescent="0.25">
      <c r="A49" s="66" t="s">
        <v>134</v>
      </c>
      <c r="B49" s="47" t="s">
        <v>133</v>
      </c>
      <c r="C49" s="171">
        <f t="shared" si="8"/>
        <v>0</v>
      </c>
      <c r="D49" s="171">
        <f t="shared" si="2"/>
        <v>0</v>
      </c>
      <c r="E49" s="171">
        <v>0</v>
      </c>
      <c r="F49" s="171">
        <v>0</v>
      </c>
      <c r="G49" s="171">
        <f t="shared" ref="G49:L54" si="10">G39</f>
        <v>0</v>
      </c>
      <c r="H49" s="171">
        <f t="shared" si="10"/>
        <v>0</v>
      </c>
      <c r="I49" s="171">
        <f t="shared" si="10"/>
        <v>0</v>
      </c>
      <c r="J49" s="171">
        <f t="shared" si="10"/>
        <v>0</v>
      </c>
      <c r="K49" s="171">
        <f t="shared" si="10"/>
        <v>0</v>
      </c>
      <c r="L49" s="171">
        <f t="shared" si="10"/>
        <v>0</v>
      </c>
      <c r="M49" s="171">
        <v>0</v>
      </c>
      <c r="N49" s="171">
        <v>0</v>
      </c>
      <c r="O49" s="248"/>
      <c r="P49" s="171">
        <f t="shared" ref="P49:P54" si="11">P39</f>
        <v>0</v>
      </c>
      <c r="Q49" s="171">
        <v>0</v>
      </c>
      <c r="R49" s="171">
        <v>0</v>
      </c>
      <c r="S49" s="248"/>
      <c r="T49" s="171">
        <f t="shared" ref="T49:T54" si="12">T39</f>
        <v>0</v>
      </c>
      <c r="U49" s="171">
        <v>0</v>
      </c>
      <c r="V49" s="171">
        <v>0</v>
      </c>
      <c r="W49" s="171"/>
      <c r="X49" s="171">
        <f t="shared" ref="X49:X54" si="13">X39</f>
        <v>0</v>
      </c>
      <c r="Y49" s="171">
        <v>0</v>
      </c>
      <c r="Z49" s="171">
        <v>0</v>
      </c>
      <c r="AA49" s="171">
        <v>0</v>
      </c>
      <c r="AB49" s="171">
        <f t="shared" si="7"/>
        <v>0</v>
      </c>
      <c r="AC49" s="171">
        <f t="shared" si="3"/>
        <v>0</v>
      </c>
    </row>
    <row r="50" spans="1:29" ht="31.5" x14ac:dyDescent="0.25">
      <c r="A50" s="66" t="s">
        <v>132</v>
      </c>
      <c r="B50" s="47" t="s">
        <v>131</v>
      </c>
      <c r="C50" s="171">
        <f t="shared" si="8"/>
        <v>0</v>
      </c>
      <c r="D50" s="171">
        <f t="shared" si="2"/>
        <v>0</v>
      </c>
      <c r="E50" s="171">
        <v>0</v>
      </c>
      <c r="F50" s="171">
        <v>0</v>
      </c>
      <c r="G50" s="171">
        <f t="shared" si="10"/>
        <v>0</v>
      </c>
      <c r="H50" s="171">
        <f t="shared" si="10"/>
        <v>0</v>
      </c>
      <c r="I50" s="171">
        <f t="shared" si="10"/>
        <v>0</v>
      </c>
      <c r="J50" s="171">
        <f t="shared" si="10"/>
        <v>0</v>
      </c>
      <c r="K50" s="171">
        <f t="shared" si="10"/>
        <v>0</v>
      </c>
      <c r="L50" s="171">
        <f t="shared" si="10"/>
        <v>0</v>
      </c>
      <c r="M50" s="171">
        <v>0</v>
      </c>
      <c r="N50" s="171">
        <v>0</v>
      </c>
      <c r="O50" s="248"/>
      <c r="P50" s="171">
        <f t="shared" si="11"/>
        <v>0</v>
      </c>
      <c r="Q50" s="171">
        <v>0</v>
      </c>
      <c r="R50" s="171">
        <v>0</v>
      </c>
      <c r="S50" s="248"/>
      <c r="T50" s="171">
        <f t="shared" si="12"/>
        <v>0</v>
      </c>
      <c r="U50" s="171">
        <v>0</v>
      </c>
      <c r="V50" s="171">
        <v>0</v>
      </c>
      <c r="W50" s="171"/>
      <c r="X50" s="171">
        <f t="shared" si="13"/>
        <v>0</v>
      </c>
      <c r="Y50" s="171">
        <v>0</v>
      </c>
      <c r="Z50" s="171">
        <v>0</v>
      </c>
      <c r="AA50" s="171">
        <v>0</v>
      </c>
      <c r="AB50" s="171">
        <f t="shared" si="7"/>
        <v>0</v>
      </c>
      <c r="AC50" s="171">
        <f t="shared" si="3"/>
        <v>0</v>
      </c>
    </row>
    <row r="51" spans="1:29" x14ac:dyDescent="0.25">
      <c r="A51" s="66" t="s">
        <v>130</v>
      </c>
      <c r="B51" s="47" t="s">
        <v>129</v>
      </c>
      <c r="C51" s="171">
        <f t="shared" si="8"/>
        <v>0</v>
      </c>
      <c r="D51" s="171">
        <f t="shared" si="2"/>
        <v>0</v>
      </c>
      <c r="E51" s="171">
        <v>0</v>
      </c>
      <c r="F51" s="171">
        <v>0</v>
      </c>
      <c r="G51" s="171">
        <f t="shared" si="10"/>
        <v>0</v>
      </c>
      <c r="H51" s="171">
        <f t="shared" si="10"/>
        <v>0</v>
      </c>
      <c r="I51" s="171">
        <f t="shared" si="10"/>
        <v>0</v>
      </c>
      <c r="J51" s="171">
        <f t="shared" si="10"/>
        <v>0</v>
      </c>
      <c r="K51" s="171">
        <f t="shared" si="10"/>
        <v>0</v>
      </c>
      <c r="L51" s="171">
        <f t="shared" si="10"/>
        <v>0</v>
      </c>
      <c r="M51" s="171">
        <v>0</v>
      </c>
      <c r="N51" s="171">
        <v>0</v>
      </c>
      <c r="O51" s="248"/>
      <c r="P51" s="171">
        <f t="shared" si="11"/>
        <v>0</v>
      </c>
      <c r="Q51" s="171">
        <v>0</v>
      </c>
      <c r="R51" s="171">
        <v>0</v>
      </c>
      <c r="S51" s="248"/>
      <c r="T51" s="171">
        <f t="shared" si="12"/>
        <v>0</v>
      </c>
      <c r="U51" s="171">
        <v>0</v>
      </c>
      <c r="V51" s="171">
        <v>0</v>
      </c>
      <c r="W51" s="171"/>
      <c r="X51" s="171">
        <f t="shared" si="13"/>
        <v>0</v>
      </c>
      <c r="Y51" s="171">
        <v>0</v>
      </c>
      <c r="Z51" s="171">
        <v>0</v>
      </c>
      <c r="AA51" s="171">
        <v>0</v>
      </c>
      <c r="AB51" s="171">
        <f t="shared" si="7"/>
        <v>0</v>
      </c>
      <c r="AC51" s="171">
        <f t="shared" si="3"/>
        <v>0</v>
      </c>
    </row>
    <row r="52" spans="1:29" x14ac:dyDescent="0.25">
      <c r="A52" s="66" t="s">
        <v>128</v>
      </c>
      <c r="B52" s="65" t="s">
        <v>443</v>
      </c>
      <c r="C52" s="171">
        <f t="shared" si="8"/>
        <v>0</v>
      </c>
      <c r="D52" s="171">
        <f t="shared" si="2"/>
        <v>0</v>
      </c>
      <c r="E52" s="171">
        <v>0</v>
      </c>
      <c r="F52" s="171">
        <v>0</v>
      </c>
      <c r="G52" s="171">
        <f t="shared" si="10"/>
        <v>0</v>
      </c>
      <c r="H52" s="171">
        <f t="shared" si="10"/>
        <v>0</v>
      </c>
      <c r="I52" s="171">
        <f t="shared" si="10"/>
        <v>0</v>
      </c>
      <c r="J52" s="171">
        <f t="shared" si="10"/>
        <v>0</v>
      </c>
      <c r="K52" s="171">
        <f t="shared" si="10"/>
        <v>0</v>
      </c>
      <c r="L52" s="171">
        <f t="shared" si="10"/>
        <v>0</v>
      </c>
      <c r="M52" s="171">
        <v>0</v>
      </c>
      <c r="N52" s="171">
        <v>0</v>
      </c>
      <c r="O52" s="248"/>
      <c r="P52" s="171">
        <f t="shared" si="11"/>
        <v>0</v>
      </c>
      <c r="Q52" s="171">
        <v>0</v>
      </c>
      <c r="R52" s="171">
        <v>0</v>
      </c>
      <c r="S52" s="248"/>
      <c r="T52" s="171">
        <f t="shared" si="12"/>
        <v>0</v>
      </c>
      <c r="U52" s="171">
        <v>0</v>
      </c>
      <c r="V52" s="171">
        <v>0</v>
      </c>
      <c r="W52" s="171"/>
      <c r="X52" s="171">
        <f t="shared" si="13"/>
        <v>0</v>
      </c>
      <c r="Y52" s="171">
        <v>0</v>
      </c>
      <c r="Z52" s="171">
        <v>0</v>
      </c>
      <c r="AA52" s="171">
        <v>0</v>
      </c>
      <c r="AB52" s="171">
        <f t="shared" si="7"/>
        <v>0</v>
      </c>
      <c r="AC52" s="171">
        <f t="shared" si="3"/>
        <v>0</v>
      </c>
    </row>
    <row r="53" spans="1:29" x14ac:dyDescent="0.25">
      <c r="A53" s="66" t="s">
        <v>453</v>
      </c>
      <c r="B53" s="65" t="s">
        <v>444</v>
      </c>
      <c r="C53" s="171">
        <f t="shared" si="8"/>
        <v>0</v>
      </c>
      <c r="D53" s="171">
        <f t="shared" si="2"/>
        <v>0</v>
      </c>
      <c r="E53" s="171">
        <v>0</v>
      </c>
      <c r="F53" s="171">
        <v>0</v>
      </c>
      <c r="G53" s="171">
        <f t="shared" si="10"/>
        <v>0</v>
      </c>
      <c r="H53" s="171">
        <f t="shared" si="10"/>
        <v>0</v>
      </c>
      <c r="I53" s="171">
        <f t="shared" si="10"/>
        <v>0</v>
      </c>
      <c r="J53" s="171">
        <f t="shared" si="10"/>
        <v>0</v>
      </c>
      <c r="K53" s="171">
        <f t="shared" si="10"/>
        <v>0</v>
      </c>
      <c r="L53" s="171">
        <f t="shared" si="10"/>
        <v>0</v>
      </c>
      <c r="M53" s="171">
        <v>0</v>
      </c>
      <c r="N53" s="171">
        <v>0</v>
      </c>
      <c r="O53" s="248"/>
      <c r="P53" s="171">
        <f t="shared" si="11"/>
        <v>0</v>
      </c>
      <c r="Q53" s="171">
        <v>0</v>
      </c>
      <c r="R53" s="171">
        <v>0</v>
      </c>
      <c r="S53" s="248"/>
      <c r="T53" s="171">
        <f t="shared" si="12"/>
        <v>0</v>
      </c>
      <c r="U53" s="171">
        <v>0</v>
      </c>
      <c r="V53" s="171">
        <v>0</v>
      </c>
      <c r="W53" s="171"/>
      <c r="X53" s="171">
        <f t="shared" si="13"/>
        <v>0</v>
      </c>
      <c r="Y53" s="171">
        <v>0</v>
      </c>
      <c r="Z53" s="171">
        <v>0</v>
      </c>
      <c r="AA53" s="171">
        <v>0</v>
      </c>
      <c r="AB53" s="171">
        <f t="shared" si="7"/>
        <v>0</v>
      </c>
      <c r="AC53" s="171">
        <f t="shared" si="3"/>
        <v>0</v>
      </c>
    </row>
    <row r="54" spans="1:29" x14ac:dyDescent="0.25">
      <c r="A54" s="66" t="s">
        <v>453</v>
      </c>
      <c r="B54" s="65" t="s">
        <v>445</v>
      </c>
      <c r="C54" s="171">
        <f t="shared" si="8"/>
        <v>0</v>
      </c>
      <c r="D54" s="171">
        <f t="shared" si="2"/>
        <v>0</v>
      </c>
      <c r="E54" s="171">
        <v>0</v>
      </c>
      <c r="F54" s="171">
        <v>0</v>
      </c>
      <c r="G54" s="171">
        <f t="shared" si="10"/>
        <v>0</v>
      </c>
      <c r="H54" s="171">
        <f t="shared" si="10"/>
        <v>0</v>
      </c>
      <c r="I54" s="171">
        <f t="shared" si="10"/>
        <v>0</v>
      </c>
      <c r="J54" s="171">
        <f t="shared" si="10"/>
        <v>0</v>
      </c>
      <c r="K54" s="171">
        <f t="shared" si="10"/>
        <v>0</v>
      </c>
      <c r="L54" s="171">
        <f t="shared" si="10"/>
        <v>0</v>
      </c>
      <c r="M54" s="171">
        <v>0</v>
      </c>
      <c r="N54" s="171">
        <v>0</v>
      </c>
      <c r="O54" s="248"/>
      <c r="P54" s="171">
        <f t="shared" si="11"/>
        <v>0</v>
      </c>
      <c r="Q54" s="171">
        <v>0</v>
      </c>
      <c r="R54" s="171">
        <v>0</v>
      </c>
      <c r="S54" s="248"/>
      <c r="T54" s="171">
        <f t="shared" si="12"/>
        <v>0</v>
      </c>
      <c r="U54" s="171">
        <v>0</v>
      </c>
      <c r="V54" s="171">
        <v>0</v>
      </c>
      <c r="W54" s="171"/>
      <c r="X54" s="171">
        <f t="shared" si="13"/>
        <v>0</v>
      </c>
      <c r="Y54" s="171">
        <v>0</v>
      </c>
      <c r="Z54" s="171">
        <v>0</v>
      </c>
      <c r="AA54" s="171">
        <v>0</v>
      </c>
      <c r="AB54" s="171">
        <f t="shared" si="7"/>
        <v>0</v>
      </c>
      <c r="AC54" s="171">
        <f t="shared" si="3"/>
        <v>0</v>
      </c>
    </row>
    <row r="55" spans="1:29" s="191" customFormat="1" ht="35.25" customHeight="1" x14ac:dyDescent="0.25">
      <c r="A55" s="69" t="s">
        <v>58</v>
      </c>
      <c r="B55" s="68" t="s">
        <v>127</v>
      </c>
      <c r="C55" s="170">
        <f>C56</f>
        <v>45.85</v>
      </c>
      <c r="D55" s="171">
        <f t="shared" si="2"/>
        <v>36.374855599999997</v>
      </c>
      <c r="E55" s="170">
        <v>0</v>
      </c>
      <c r="F55" s="170">
        <v>0</v>
      </c>
      <c r="G55" s="170">
        <v>0</v>
      </c>
      <c r="H55" s="170">
        <v>0</v>
      </c>
      <c r="I55" s="170">
        <v>0</v>
      </c>
      <c r="J55" s="170">
        <v>0</v>
      </c>
      <c r="K55" s="170">
        <v>0</v>
      </c>
      <c r="L55" s="170">
        <v>0</v>
      </c>
      <c r="M55" s="170">
        <v>0</v>
      </c>
      <c r="N55" s="170">
        <f>N56</f>
        <v>36.374855599999997</v>
      </c>
      <c r="O55" s="247"/>
      <c r="P55" s="170">
        <v>0</v>
      </c>
      <c r="Q55" s="170">
        <v>0</v>
      </c>
      <c r="R55" s="170">
        <v>0</v>
      </c>
      <c r="S55" s="247"/>
      <c r="T55" s="170">
        <v>0</v>
      </c>
      <c r="U55" s="170">
        <v>0</v>
      </c>
      <c r="V55" s="171">
        <v>0</v>
      </c>
      <c r="W55" s="170"/>
      <c r="X55" s="170">
        <v>0</v>
      </c>
      <c r="Y55" s="170">
        <v>0</v>
      </c>
      <c r="Z55" s="170">
        <v>0</v>
      </c>
      <c r="AA55" s="170">
        <v>0</v>
      </c>
      <c r="AB55" s="170">
        <f t="shared" si="7"/>
        <v>0</v>
      </c>
      <c r="AC55" s="171">
        <f t="shared" si="3"/>
        <v>36.374855599999997</v>
      </c>
    </row>
    <row r="56" spans="1:29" x14ac:dyDescent="0.25">
      <c r="A56" s="66" t="s">
        <v>126</v>
      </c>
      <c r="B56" s="47" t="s">
        <v>125</v>
      </c>
      <c r="C56" s="171">
        <v>45.85</v>
      </c>
      <c r="D56" s="171">
        <f t="shared" si="2"/>
        <v>36.374855599999997</v>
      </c>
      <c r="E56" s="171">
        <v>0</v>
      </c>
      <c r="F56" s="171">
        <v>0</v>
      </c>
      <c r="G56" s="171">
        <f t="shared" ref="G56:K56" si="14">G55</f>
        <v>0</v>
      </c>
      <c r="H56" s="171">
        <f t="shared" si="14"/>
        <v>0</v>
      </c>
      <c r="I56" s="171">
        <f t="shared" si="14"/>
        <v>0</v>
      </c>
      <c r="J56" s="171">
        <f t="shared" si="14"/>
        <v>0</v>
      </c>
      <c r="K56" s="171">
        <f t="shared" si="14"/>
        <v>0</v>
      </c>
      <c r="L56" s="171">
        <f>L55</f>
        <v>0</v>
      </c>
      <c r="M56" s="171">
        <v>0</v>
      </c>
      <c r="N56" s="171">
        <v>36.374855599999997</v>
      </c>
      <c r="O56" s="248">
        <v>4</v>
      </c>
      <c r="P56" s="171">
        <f>P55</f>
        <v>0</v>
      </c>
      <c r="Q56" s="171">
        <v>0</v>
      </c>
      <c r="R56" s="171">
        <v>0</v>
      </c>
      <c r="S56" s="248"/>
      <c r="T56" s="171">
        <f>T55</f>
        <v>0</v>
      </c>
      <c r="U56" s="171">
        <v>0</v>
      </c>
      <c r="V56" s="171">
        <v>0</v>
      </c>
      <c r="W56" s="171"/>
      <c r="X56" s="171">
        <f>X55</f>
        <v>0</v>
      </c>
      <c r="Y56" s="171">
        <v>0</v>
      </c>
      <c r="Z56" s="171">
        <v>0</v>
      </c>
      <c r="AA56" s="171">
        <v>0</v>
      </c>
      <c r="AB56" s="171">
        <f t="shared" si="7"/>
        <v>0</v>
      </c>
      <c r="AC56" s="171">
        <f t="shared" si="3"/>
        <v>36.374855599999997</v>
      </c>
    </row>
    <row r="57" spans="1:29" x14ac:dyDescent="0.25">
      <c r="A57" s="66" t="s">
        <v>124</v>
      </c>
      <c r="B57" s="47" t="s">
        <v>118</v>
      </c>
      <c r="C57" s="171">
        <v>0</v>
      </c>
      <c r="D57" s="171">
        <f t="shared" si="2"/>
        <v>0</v>
      </c>
      <c r="E57" s="171">
        <v>0</v>
      </c>
      <c r="F57" s="171">
        <v>0</v>
      </c>
      <c r="G57" s="171">
        <v>0</v>
      </c>
      <c r="H57" s="171">
        <v>0</v>
      </c>
      <c r="I57" s="171">
        <v>0</v>
      </c>
      <c r="J57" s="171">
        <v>0</v>
      </c>
      <c r="K57" s="171">
        <v>0</v>
      </c>
      <c r="L57" s="171">
        <v>0</v>
      </c>
      <c r="M57" s="171">
        <v>0</v>
      </c>
      <c r="N57" s="171">
        <v>0</v>
      </c>
      <c r="O57" s="248"/>
      <c r="P57" s="171">
        <v>0</v>
      </c>
      <c r="Q57" s="171">
        <v>0</v>
      </c>
      <c r="R57" s="171">
        <v>0</v>
      </c>
      <c r="S57" s="248"/>
      <c r="T57" s="171">
        <v>0</v>
      </c>
      <c r="U57" s="171">
        <v>0</v>
      </c>
      <c r="V57" s="171">
        <v>0</v>
      </c>
      <c r="W57" s="171"/>
      <c r="X57" s="171">
        <v>0</v>
      </c>
      <c r="Y57" s="171">
        <v>0</v>
      </c>
      <c r="Z57" s="171">
        <v>0</v>
      </c>
      <c r="AA57" s="171">
        <v>0</v>
      </c>
      <c r="AB57" s="171">
        <f t="shared" si="7"/>
        <v>0</v>
      </c>
      <c r="AC57" s="171">
        <f t="shared" si="3"/>
        <v>0</v>
      </c>
    </row>
    <row r="58" spans="1:29" x14ac:dyDescent="0.25">
      <c r="A58" s="66" t="s">
        <v>123</v>
      </c>
      <c r="B58" s="65" t="s">
        <v>464</v>
      </c>
      <c r="C58" s="172">
        <v>8</v>
      </c>
      <c r="D58" s="171">
        <f t="shared" si="2"/>
        <v>8</v>
      </c>
      <c r="E58" s="172">
        <f t="shared" ref="E58:AB58" si="15">E37</f>
        <v>0</v>
      </c>
      <c r="F58" s="172">
        <f t="shared" si="15"/>
        <v>0</v>
      </c>
      <c r="G58" s="172">
        <f t="shared" si="15"/>
        <v>0</v>
      </c>
      <c r="H58" s="172">
        <f t="shared" si="15"/>
        <v>0</v>
      </c>
      <c r="I58" s="172">
        <f t="shared" si="15"/>
        <v>0</v>
      </c>
      <c r="J58" s="172">
        <f t="shared" si="15"/>
        <v>0</v>
      </c>
      <c r="K58" s="172">
        <f t="shared" si="15"/>
        <v>0</v>
      </c>
      <c r="L58" s="172">
        <f t="shared" si="15"/>
        <v>8</v>
      </c>
      <c r="M58" s="172">
        <f t="shared" si="15"/>
        <v>4</v>
      </c>
      <c r="N58" s="172">
        <v>8</v>
      </c>
      <c r="O58" s="249"/>
      <c r="P58" s="172">
        <f t="shared" si="15"/>
        <v>0</v>
      </c>
      <c r="Q58" s="172">
        <f t="shared" si="15"/>
        <v>0</v>
      </c>
      <c r="R58" s="171">
        <v>0</v>
      </c>
      <c r="S58" s="249"/>
      <c r="T58" s="172">
        <f t="shared" si="15"/>
        <v>0</v>
      </c>
      <c r="U58" s="172">
        <f t="shared" si="15"/>
        <v>0</v>
      </c>
      <c r="V58" s="171">
        <v>0</v>
      </c>
      <c r="W58" s="172"/>
      <c r="X58" s="172">
        <f t="shared" si="15"/>
        <v>0</v>
      </c>
      <c r="Y58" s="172">
        <f t="shared" si="15"/>
        <v>0</v>
      </c>
      <c r="Z58" s="172">
        <f t="shared" si="15"/>
        <v>0</v>
      </c>
      <c r="AA58" s="172">
        <f t="shared" si="15"/>
        <v>0</v>
      </c>
      <c r="AB58" s="172">
        <f t="shared" si="15"/>
        <v>8</v>
      </c>
      <c r="AC58" s="171">
        <f t="shared" si="3"/>
        <v>8</v>
      </c>
    </row>
    <row r="59" spans="1:29" x14ac:dyDescent="0.25">
      <c r="A59" s="66" t="s">
        <v>122</v>
      </c>
      <c r="B59" s="65" t="s">
        <v>117</v>
      </c>
      <c r="C59" s="172">
        <v>0</v>
      </c>
      <c r="D59" s="171">
        <f t="shared" si="2"/>
        <v>0</v>
      </c>
      <c r="E59" s="171">
        <v>0</v>
      </c>
      <c r="F59" s="171">
        <v>0</v>
      </c>
      <c r="G59" s="171">
        <v>0</v>
      </c>
      <c r="H59" s="171">
        <v>0</v>
      </c>
      <c r="I59" s="171">
        <v>0</v>
      </c>
      <c r="J59" s="171">
        <v>0</v>
      </c>
      <c r="K59" s="171">
        <v>0</v>
      </c>
      <c r="L59" s="171">
        <v>0</v>
      </c>
      <c r="M59" s="171">
        <v>0</v>
      </c>
      <c r="N59" s="171">
        <v>0</v>
      </c>
      <c r="O59" s="248"/>
      <c r="P59" s="171">
        <v>0</v>
      </c>
      <c r="Q59" s="171">
        <v>0</v>
      </c>
      <c r="R59" s="171">
        <v>0</v>
      </c>
      <c r="S59" s="248"/>
      <c r="T59" s="171">
        <v>0</v>
      </c>
      <c r="U59" s="171">
        <v>0</v>
      </c>
      <c r="V59" s="171">
        <v>0</v>
      </c>
      <c r="W59" s="171"/>
      <c r="X59" s="171">
        <v>0</v>
      </c>
      <c r="Y59" s="171">
        <v>0</v>
      </c>
      <c r="Z59" s="171">
        <v>0</v>
      </c>
      <c r="AA59" s="171">
        <v>0</v>
      </c>
      <c r="AB59" s="171">
        <f t="shared" si="7"/>
        <v>0</v>
      </c>
      <c r="AC59" s="171">
        <f t="shared" si="3"/>
        <v>0</v>
      </c>
    </row>
    <row r="60" spans="1:29" x14ac:dyDescent="0.25">
      <c r="A60" s="66" t="s">
        <v>121</v>
      </c>
      <c r="B60" s="65" t="s">
        <v>116</v>
      </c>
      <c r="C60" s="172">
        <f>C39+C40+C41</f>
        <v>0</v>
      </c>
      <c r="D60" s="171">
        <f t="shared" si="2"/>
        <v>0</v>
      </c>
      <c r="E60" s="172">
        <v>0</v>
      </c>
      <c r="F60" s="172">
        <v>0</v>
      </c>
      <c r="G60" s="172">
        <f t="shared" ref="G60:L60" si="16">G39+G40+G41</f>
        <v>0</v>
      </c>
      <c r="H60" s="172">
        <f t="shared" si="16"/>
        <v>0</v>
      </c>
      <c r="I60" s="172">
        <f t="shared" si="16"/>
        <v>0</v>
      </c>
      <c r="J60" s="172">
        <f t="shared" si="16"/>
        <v>0</v>
      </c>
      <c r="K60" s="172">
        <f t="shared" si="16"/>
        <v>0</v>
      </c>
      <c r="L60" s="172">
        <f t="shared" si="16"/>
        <v>0</v>
      </c>
      <c r="M60" s="172">
        <v>0</v>
      </c>
      <c r="N60" s="172">
        <v>0</v>
      </c>
      <c r="O60" s="249"/>
      <c r="P60" s="172">
        <f>P39+P40+P41</f>
        <v>0</v>
      </c>
      <c r="Q60" s="172">
        <v>0</v>
      </c>
      <c r="R60" s="171">
        <v>0</v>
      </c>
      <c r="S60" s="249"/>
      <c r="T60" s="172">
        <f>T39+T40+T41</f>
        <v>0</v>
      </c>
      <c r="U60" s="172">
        <v>0</v>
      </c>
      <c r="V60" s="171">
        <v>0</v>
      </c>
      <c r="W60" s="172"/>
      <c r="X60" s="172">
        <f>X39+X40+X41</f>
        <v>0</v>
      </c>
      <c r="Y60" s="171">
        <v>0</v>
      </c>
      <c r="Z60" s="171">
        <v>0</v>
      </c>
      <c r="AA60" s="171">
        <v>0</v>
      </c>
      <c r="AB60" s="171">
        <f t="shared" si="7"/>
        <v>0</v>
      </c>
      <c r="AC60" s="171">
        <f t="shared" si="3"/>
        <v>0</v>
      </c>
    </row>
    <row r="61" spans="1:29" x14ac:dyDescent="0.25">
      <c r="A61" s="66" t="s">
        <v>120</v>
      </c>
      <c r="B61" s="65" t="s">
        <v>443</v>
      </c>
      <c r="C61" s="171">
        <f t="shared" ref="C61:C63" si="17">C42</f>
        <v>0</v>
      </c>
      <c r="D61" s="171">
        <f t="shared" si="2"/>
        <v>0</v>
      </c>
      <c r="E61" s="171">
        <v>0</v>
      </c>
      <c r="F61" s="171">
        <v>0</v>
      </c>
      <c r="G61" s="171">
        <f t="shared" ref="G61:H63" si="18">G42</f>
        <v>0</v>
      </c>
      <c r="H61" s="171">
        <f t="shared" si="18"/>
        <v>0</v>
      </c>
      <c r="I61" s="171">
        <v>0</v>
      </c>
      <c r="J61" s="171">
        <v>0</v>
      </c>
      <c r="K61" s="171">
        <f t="shared" ref="K61:L63" si="19">K42</f>
        <v>0</v>
      </c>
      <c r="L61" s="171">
        <f t="shared" si="19"/>
        <v>0</v>
      </c>
      <c r="M61" s="171">
        <v>0</v>
      </c>
      <c r="N61" s="171">
        <v>0</v>
      </c>
      <c r="O61" s="248"/>
      <c r="P61" s="171">
        <f>P42</f>
        <v>0</v>
      </c>
      <c r="Q61" s="171">
        <v>0</v>
      </c>
      <c r="R61" s="171">
        <v>0</v>
      </c>
      <c r="S61" s="248"/>
      <c r="T61" s="171">
        <f>T42</f>
        <v>0</v>
      </c>
      <c r="U61" s="171">
        <v>0</v>
      </c>
      <c r="V61" s="171">
        <v>0</v>
      </c>
      <c r="W61" s="171"/>
      <c r="X61" s="171">
        <f>X42</f>
        <v>0</v>
      </c>
      <c r="Y61" s="171">
        <v>0</v>
      </c>
      <c r="Z61" s="171">
        <v>0</v>
      </c>
      <c r="AA61" s="171">
        <v>0</v>
      </c>
      <c r="AB61" s="171">
        <f t="shared" si="7"/>
        <v>0</v>
      </c>
      <c r="AC61" s="171">
        <f t="shared" si="3"/>
        <v>0</v>
      </c>
    </row>
    <row r="62" spans="1:29" x14ac:dyDescent="0.25">
      <c r="A62" s="66" t="s">
        <v>453</v>
      </c>
      <c r="B62" s="65" t="s">
        <v>444</v>
      </c>
      <c r="C62" s="171">
        <f t="shared" si="17"/>
        <v>0</v>
      </c>
      <c r="D62" s="171">
        <f t="shared" si="2"/>
        <v>0</v>
      </c>
      <c r="E62" s="171">
        <v>0</v>
      </c>
      <c r="F62" s="171">
        <v>0</v>
      </c>
      <c r="G62" s="171">
        <f t="shared" si="18"/>
        <v>0</v>
      </c>
      <c r="H62" s="171">
        <f t="shared" si="18"/>
        <v>0</v>
      </c>
      <c r="I62" s="171">
        <f>I43</f>
        <v>0</v>
      </c>
      <c r="J62" s="171">
        <f>J43</f>
        <v>0</v>
      </c>
      <c r="K62" s="171">
        <f t="shared" si="19"/>
        <v>0</v>
      </c>
      <c r="L62" s="171">
        <f t="shared" si="19"/>
        <v>0</v>
      </c>
      <c r="M62" s="171">
        <v>0</v>
      </c>
      <c r="N62" s="171">
        <v>0</v>
      </c>
      <c r="O62" s="248"/>
      <c r="P62" s="171">
        <f>P43</f>
        <v>0</v>
      </c>
      <c r="Q62" s="171">
        <v>0</v>
      </c>
      <c r="R62" s="171">
        <v>0</v>
      </c>
      <c r="S62" s="248"/>
      <c r="T62" s="171">
        <f>T43</f>
        <v>0</v>
      </c>
      <c r="U62" s="171">
        <v>0</v>
      </c>
      <c r="V62" s="171">
        <v>0</v>
      </c>
      <c r="W62" s="171"/>
      <c r="X62" s="171">
        <f>X43</f>
        <v>0</v>
      </c>
      <c r="Y62" s="171">
        <v>0</v>
      </c>
      <c r="Z62" s="171">
        <v>0</v>
      </c>
      <c r="AA62" s="171">
        <v>0</v>
      </c>
      <c r="AB62" s="171">
        <f t="shared" si="7"/>
        <v>0</v>
      </c>
      <c r="AC62" s="171">
        <f t="shared" si="3"/>
        <v>0</v>
      </c>
    </row>
    <row r="63" spans="1:29" x14ac:dyDescent="0.25">
      <c r="A63" s="66" t="s">
        <v>453</v>
      </c>
      <c r="B63" s="65" t="s">
        <v>445</v>
      </c>
      <c r="C63" s="171">
        <f t="shared" si="17"/>
        <v>0</v>
      </c>
      <c r="D63" s="171">
        <f>G63+N63+R63</f>
        <v>0</v>
      </c>
      <c r="E63" s="171">
        <v>0</v>
      </c>
      <c r="F63" s="171">
        <v>0</v>
      </c>
      <c r="G63" s="171">
        <f t="shared" si="18"/>
        <v>0</v>
      </c>
      <c r="H63" s="171">
        <f t="shared" si="18"/>
        <v>0</v>
      </c>
      <c r="I63" s="171">
        <f>I44</f>
        <v>0</v>
      </c>
      <c r="J63" s="171">
        <f>J44</f>
        <v>0</v>
      </c>
      <c r="K63" s="171">
        <f t="shared" si="19"/>
        <v>0</v>
      </c>
      <c r="L63" s="171">
        <f t="shared" si="19"/>
        <v>0</v>
      </c>
      <c r="M63" s="171">
        <v>0</v>
      </c>
      <c r="N63" s="171">
        <v>0</v>
      </c>
      <c r="O63" s="248"/>
      <c r="P63" s="171">
        <f>P44</f>
        <v>0</v>
      </c>
      <c r="Q63" s="171">
        <v>0</v>
      </c>
      <c r="R63" s="171">
        <v>0</v>
      </c>
      <c r="S63" s="248"/>
      <c r="T63" s="171">
        <f>T44</f>
        <v>0</v>
      </c>
      <c r="U63" s="171">
        <v>0</v>
      </c>
      <c r="V63" s="171">
        <v>0</v>
      </c>
      <c r="W63" s="171"/>
      <c r="X63" s="171">
        <f>X44</f>
        <v>0</v>
      </c>
      <c r="Y63" s="171">
        <v>0</v>
      </c>
      <c r="Z63" s="171">
        <v>0</v>
      </c>
      <c r="AA63" s="171">
        <v>0</v>
      </c>
      <c r="AB63" s="171">
        <f t="shared" si="7"/>
        <v>0</v>
      </c>
      <c r="AC63" s="171">
        <f t="shared" si="3"/>
        <v>0</v>
      </c>
    </row>
    <row r="64" spans="1:29" s="191" customFormat="1" ht="36.75" customHeight="1" x14ac:dyDescent="0.25">
      <c r="A64" s="69" t="s">
        <v>57</v>
      </c>
      <c r="B64" s="85" t="s">
        <v>211</v>
      </c>
      <c r="C64" s="174">
        <v>0</v>
      </c>
      <c r="D64" s="171">
        <f t="shared" si="2"/>
        <v>0</v>
      </c>
      <c r="E64" s="170">
        <v>0</v>
      </c>
      <c r="F64" s="170">
        <v>0</v>
      </c>
      <c r="G64" s="170">
        <v>0</v>
      </c>
      <c r="H64" s="170">
        <v>0</v>
      </c>
      <c r="I64" s="170">
        <v>0</v>
      </c>
      <c r="J64" s="170">
        <v>0</v>
      </c>
      <c r="K64" s="170">
        <v>0</v>
      </c>
      <c r="L64" s="170">
        <v>0</v>
      </c>
      <c r="M64" s="170">
        <v>0</v>
      </c>
      <c r="N64" s="170">
        <v>0</v>
      </c>
      <c r="O64" s="247"/>
      <c r="P64" s="170">
        <v>0</v>
      </c>
      <c r="Q64" s="170">
        <v>0</v>
      </c>
      <c r="R64" s="170">
        <v>0</v>
      </c>
      <c r="S64" s="247"/>
      <c r="T64" s="170">
        <v>0</v>
      </c>
      <c r="U64" s="170">
        <v>0</v>
      </c>
      <c r="V64" s="171">
        <v>0</v>
      </c>
      <c r="W64" s="170"/>
      <c r="X64" s="170">
        <v>0</v>
      </c>
      <c r="Y64" s="170">
        <v>0</v>
      </c>
      <c r="Z64" s="170">
        <v>0</v>
      </c>
      <c r="AA64" s="170">
        <v>0</v>
      </c>
      <c r="AB64" s="170">
        <f t="shared" si="7"/>
        <v>0</v>
      </c>
      <c r="AC64" s="171">
        <f t="shared" si="3"/>
        <v>0</v>
      </c>
    </row>
    <row r="65" spans="1:29" s="191" customFormat="1" x14ac:dyDescent="0.25">
      <c r="A65" s="69" t="s">
        <v>55</v>
      </c>
      <c r="B65" s="68" t="s">
        <v>119</v>
      </c>
      <c r="C65" s="170">
        <v>0</v>
      </c>
      <c r="D65" s="171">
        <f t="shared" si="2"/>
        <v>0</v>
      </c>
      <c r="E65" s="170">
        <v>0</v>
      </c>
      <c r="F65" s="170">
        <v>0</v>
      </c>
      <c r="G65" s="170">
        <v>0</v>
      </c>
      <c r="H65" s="170">
        <v>0</v>
      </c>
      <c r="I65" s="170">
        <v>0</v>
      </c>
      <c r="J65" s="170">
        <v>0</v>
      </c>
      <c r="K65" s="170">
        <v>0</v>
      </c>
      <c r="L65" s="170">
        <v>0</v>
      </c>
      <c r="M65" s="170">
        <v>0</v>
      </c>
      <c r="N65" s="170">
        <v>0</v>
      </c>
      <c r="O65" s="247"/>
      <c r="P65" s="170">
        <v>0</v>
      </c>
      <c r="Q65" s="170">
        <v>0</v>
      </c>
      <c r="R65" s="171">
        <v>0</v>
      </c>
      <c r="S65" s="247"/>
      <c r="T65" s="170">
        <v>0</v>
      </c>
      <c r="U65" s="170">
        <v>0</v>
      </c>
      <c r="V65" s="171">
        <v>0</v>
      </c>
      <c r="W65" s="170"/>
      <c r="X65" s="170">
        <v>0</v>
      </c>
      <c r="Y65" s="170">
        <v>0</v>
      </c>
      <c r="Z65" s="170">
        <v>0</v>
      </c>
      <c r="AA65" s="170">
        <v>0</v>
      </c>
      <c r="AB65" s="170">
        <f t="shared" si="7"/>
        <v>0</v>
      </c>
      <c r="AC65" s="171">
        <f t="shared" si="3"/>
        <v>0</v>
      </c>
    </row>
    <row r="66" spans="1:29" x14ac:dyDescent="0.25">
      <c r="A66" s="66" t="s">
        <v>205</v>
      </c>
      <c r="B66" s="67" t="s">
        <v>138</v>
      </c>
      <c r="C66" s="173">
        <v>0</v>
      </c>
      <c r="D66" s="171">
        <f t="shared" si="2"/>
        <v>0</v>
      </c>
      <c r="E66" s="171">
        <v>0</v>
      </c>
      <c r="F66" s="171">
        <v>0</v>
      </c>
      <c r="G66" s="171">
        <v>0</v>
      </c>
      <c r="H66" s="171">
        <v>0</v>
      </c>
      <c r="I66" s="171">
        <v>0</v>
      </c>
      <c r="J66" s="171">
        <v>0</v>
      </c>
      <c r="K66" s="171">
        <v>0</v>
      </c>
      <c r="L66" s="171">
        <v>0</v>
      </c>
      <c r="M66" s="171">
        <v>0</v>
      </c>
      <c r="N66" s="171">
        <v>0</v>
      </c>
      <c r="O66" s="248"/>
      <c r="P66" s="171">
        <v>0</v>
      </c>
      <c r="Q66" s="171">
        <v>0</v>
      </c>
      <c r="R66" s="171">
        <v>0</v>
      </c>
      <c r="S66" s="248"/>
      <c r="T66" s="171">
        <v>0</v>
      </c>
      <c r="U66" s="171">
        <v>0</v>
      </c>
      <c r="V66" s="171">
        <v>0</v>
      </c>
      <c r="W66" s="171"/>
      <c r="X66" s="171">
        <v>0</v>
      </c>
      <c r="Y66" s="171">
        <v>0</v>
      </c>
      <c r="Z66" s="171">
        <v>0</v>
      </c>
      <c r="AA66" s="171">
        <v>0</v>
      </c>
      <c r="AB66" s="171">
        <f t="shared" si="7"/>
        <v>0</v>
      </c>
      <c r="AC66" s="171">
        <f t="shared" si="3"/>
        <v>0</v>
      </c>
    </row>
    <row r="67" spans="1:29" s="59" customFormat="1" x14ac:dyDescent="0.25">
      <c r="A67" s="66" t="s">
        <v>206</v>
      </c>
      <c r="B67" s="67" t="s">
        <v>463</v>
      </c>
      <c r="C67" s="173">
        <v>0</v>
      </c>
      <c r="D67" s="171">
        <f t="shared" si="2"/>
        <v>0</v>
      </c>
      <c r="E67" s="171">
        <v>0</v>
      </c>
      <c r="F67" s="171">
        <v>0</v>
      </c>
      <c r="G67" s="171">
        <v>0</v>
      </c>
      <c r="H67" s="171">
        <v>0</v>
      </c>
      <c r="I67" s="171">
        <v>0</v>
      </c>
      <c r="J67" s="171">
        <v>0</v>
      </c>
      <c r="K67" s="171">
        <v>0</v>
      </c>
      <c r="L67" s="171">
        <v>0</v>
      </c>
      <c r="M67" s="171">
        <v>0</v>
      </c>
      <c r="N67" s="171">
        <v>0</v>
      </c>
      <c r="O67" s="248"/>
      <c r="P67" s="171">
        <v>0</v>
      </c>
      <c r="Q67" s="171">
        <v>0</v>
      </c>
      <c r="R67" s="171">
        <v>0</v>
      </c>
      <c r="S67" s="248"/>
      <c r="T67" s="171">
        <v>0</v>
      </c>
      <c r="U67" s="171">
        <v>0</v>
      </c>
      <c r="V67" s="171">
        <v>0</v>
      </c>
      <c r="W67" s="171"/>
      <c r="X67" s="171">
        <v>0</v>
      </c>
      <c r="Y67" s="171">
        <v>0</v>
      </c>
      <c r="Z67" s="171">
        <v>0</v>
      </c>
      <c r="AA67" s="171">
        <v>0</v>
      </c>
      <c r="AB67" s="171">
        <f t="shared" si="7"/>
        <v>0</v>
      </c>
      <c r="AC67" s="171">
        <f t="shared" si="3"/>
        <v>0</v>
      </c>
    </row>
    <row r="68" spans="1:29" x14ac:dyDescent="0.25">
      <c r="A68" s="66" t="s">
        <v>207</v>
      </c>
      <c r="B68" s="67" t="s">
        <v>135</v>
      </c>
      <c r="C68" s="173">
        <v>0</v>
      </c>
      <c r="D68" s="171">
        <f t="shared" si="2"/>
        <v>0</v>
      </c>
      <c r="E68" s="171">
        <v>0</v>
      </c>
      <c r="F68" s="171">
        <v>0</v>
      </c>
      <c r="G68" s="171">
        <v>0</v>
      </c>
      <c r="H68" s="171">
        <v>0</v>
      </c>
      <c r="I68" s="171">
        <v>0</v>
      </c>
      <c r="J68" s="171">
        <v>0</v>
      </c>
      <c r="K68" s="171">
        <v>0</v>
      </c>
      <c r="L68" s="171">
        <v>0</v>
      </c>
      <c r="M68" s="171">
        <v>0</v>
      </c>
      <c r="N68" s="171">
        <v>0</v>
      </c>
      <c r="O68" s="248"/>
      <c r="P68" s="171">
        <v>0</v>
      </c>
      <c r="Q68" s="171">
        <v>0</v>
      </c>
      <c r="R68" s="171">
        <v>0</v>
      </c>
      <c r="S68" s="248"/>
      <c r="T68" s="171">
        <v>0</v>
      </c>
      <c r="U68" s="171">
        <v>0</v>
      </c>
      <c r="V68" s="171">
        <v>0</v>
      </c>
      <c r="W68" s="171"/>
      <c r="X68" s="171">
        <v>0</v>
      </c>
      <c r="Y68" s="171">
        <v>0</v>
      </c>
      <c r="Z68" s="171">
        <v>0</v>
      </c>
      <c r="AA68" s="171">
        <v>0</v>
      </c>
      <c r="AB68" s="171">
        <f t="shared" si="7"/>
        <v>0</v>
      </c>
      <c r="AC68" s="171">
        <f t="shared" si="3"/>
        <v>0</v>
      </c>
    </row>
    <row r="69" spans="1:29" x14ac:dyDescent="0.25">
      <c r="A69" s="66" t="s">
        <v>208</v>
      </c>
      <c r="B69" s="67" t="s">
        <v>210</v>
      </c>
      <c r="C69" s="173">
        <v>0</v>
      </c>
      <c r="D69" s="171">
        <f t="shared" si="2"/>
        <v>0</v>
      </c>
      <c r="E69" s="171">
        <v>0</v>
      </c>
      <c r="F69" s="171">
        <v>0</v>
      </c>
      <c r="G69" s="171">
        <v>0</v>
      </c>
      <c r="H69" s="171">
        <v>0</v>
      </c>
      <c r="I69" s="171">
        <v>0</v>
      </c>
      <c r="J69" s="171">
        <v>0</v>
      </c>
      <c r="K69" s="171">
        <v>0</v>
      </c>
      <c r="L69" s="171">
        <v>0</v>
      </c>
      <c r="M69" s="171">
        <v>0</v>
      </c>
      <c r="N69" s="171">
        <v>0</v>
      </c>
      <c r="O69" s="248"/>
      <c r="P69" s="171">
        <v>0</v>
      </c>
      <c r="Q69" s="171">
        <v>0</v>
      </c>
      <c r="R69" s="171">
        <v>0</v>
      </c>
      <c r="S69" s="171"/>
      <c r="T69" s="171">
        <v>0</v>
      </c>
      <c r="U69" s="171">
        <v>0</v>
      </c>
      <c r="V69" s="171">
        <v>0</v>
      </c>
      <c r="W69" s="171"/>
      <c r="X69" s="171">
        <v>0</v>
      </c>
      <c r="Y69" s="171">
        <v>0</v>
      </c>
      <c r="Z69" s="171">
        <v>0</v>
      </c>
      <c r="AA69" s="171">
        <v>0</v>
      </c>
      <c r="AB69" s="171">
        <f t="shared" si="7"/>
        <v>0</v>
      </c>
      <c r="AC69" s="171">
        <f t="shared" si="3"/>
        <v>0</v>
      </c>
    </row>
    <row r="70" spans="1:29" x14ac:dyDescent="0.25">
      <c r="A70" s="66" t="s">
        <v>209</v>
      </c>
      <c r="B70" s="65" t="s">
        <v>443</v>
      </c>
      <c r="C70" s="172">
        <v>0</v>
      </c>
      <c r="D70" s="171">
        <f t="shared" si="2"/>
        <v>0</v>
      </c>
      <c r="E70" s="171">
        <v>0</v>
      </c>
      <c r="F70" s="171">
        <v>0</v>
      </c>
      <c r="G70" s="171">
        <v>0</v>
      </c>
      <c r="H70" s="171">
        <v>0</v>
      </c>
      <c r="I70" s="171">
        <v>0</v>
      </c>
      <c r="J70" s="171">
        <v>0</v>
      </c>
      <c r="K70" s="171">
        <v>0</v>
      </c>
      <c r="L70" s="171">
        <v>0</v>
      </c>
      <c r="M70" s="171">
        <v>0</v>
      </c>
      <c r="N70" s="171">
        <v>0</v>
      </c>
      <c r="O70" s="248"/>
      <c r="P70" s="171">
        <v>0</v>
      </c>
      <c r="Q70" s="171">
        <v>0</v>
      </c>
      <c r="R70" s="171">
        <v>0</v>
      </c>
      <c r="S70" s="171"/>
      <c r="T70" s="171">
        <v>0</v>
      </c>
      <c r="U70" s="171">
        <v>0</v>
      </c>
      <c r="V70" s="171">
        <v>0</v>
      </c>
      <c r="W70" s="171"/>
      <c r="X70" s="171">
        <v>0</v>
      </c>
      <c r="Y70" s="171">
        <v>0</v>
      </c>
      <c r="Z70" s="171">
        <v>0</v>
      </c>
      <c r="AA70" s="171">
        <v>0</v>
      </c>
      <c r="AB70" s="171">
        <f t="shared" si="7"/>
        <v>0</v>
      </c>
      <c r="AC70" s="171">
        <f t="shared" si="3"/>
        <v>0</v>
      </c>
    </row>
    <row r="71" spans="1:29" x14ac:dyDescent="0.25">
      <c r="A71" s="66" t="s">
        <v>453</v>
      </c>
      <c r="B71" s="65" t="s">
        <v>444</v>
      </c>
      <c r="C71" s="172">
        <v>0</v>
      </c>
      <c r="D71" s="171">
        <f t="shared" si="2"/>
        <v>0</v>
      </c>
      <c r="E71" s="171">
        <v>0</v>
      </c>
      <c r="F71" s="171">
        <v>0</v>
      </c>
      <c r="G71" s="171">
        <v>0</v>
      </c>
      <c r="H71" s="171">
        <v>0</v>
      </c>
      <c r="I71" s="171">
        <v>0</v>
      </c>
      <c r="J71" s="171">
        <v>0</v>
      </c>
      <c r="K71" s="171">
        <v>0</v>
      </c>
      <c r="L71" s="171">
        <v>0</v>
      </c>
      <c r="M71" s="171">
        <v>0</v>
      </c>
      <c r="N71" s="171">
        <v>0</v>
      </c>
      <c r="O71" s="248"/>
      <c r="P71" s="171">
        <v>0</v>
      </c>
      <c r="Q71" s="171">
        <v>0</v>
      </c>
      <c r="R71" s="171">
        <v>0</v>
      </c>
      <c r="S71" s="171"/>
      <c r="T71" s="171">
        <v>0</v>
      </c>
      <c r="U71" s="171">
        <v>0</v>
      </c>
      <c r="V71" s="171">
        <v>0</v>
      </c>
      <c r="W71" s="171"/>
      <c r="X71" s="171">
        <v>0</v>
      </c>
      <c r="Y71" s="171">
        <v>0</v>
      </c>
      <c r="Z71" s="171">
        <v>0</v>
      </c>
      <c r="AA71" s="171">
        <v>0</v>
      </c>
      <c r="AB71" s="171">
        <f t="shared" si="7"/>
        <v>0</v>
      </c>
      <c r="AC71" s="171">
        <f t="shared" si="3"/>
        <v>0</v>
      </c>
    </row>
    <row r="72" spans="1:29" x14ac:dyDescent="0.25">
      <c r="A72" s="66" t="s">
        <v>453</v>
      </c>
      <c r="B72" s="65" t="s">
        <v>445</v>
      </c>
      <c r="C72" s="172">
        <v>0</v>
      </c>
      <c r="D72" s="171">
        <f t="shared" si="2"/>
        <v>0</v>
      </c>
      <c r="E72" s="171">
        <v>0</v>
      </c>
      <c r="F72" s="171">
        <v>0</v>
      </c>
      <c r="G72" s="171">
        <v>0</v>
      </c>
      <c r="H72" s="171">
        <v>0</v>
      </c>
      <c r="I72" s="171">
        <v>0</v>
      </c>
      <c r="J72" s="171">
        <v>0</v>
      </c>
      <c r="K72" s="171">
        <v>0</v>
      </c>
      <c r="L72" s="171">
        <v>0</v>
      </c>
      <c r="M72" s="171">
        <v>0</v>
      </c>
      <c r="N72" s="171">
        <v>0</v>
      </c>
      <c r="O72" s="171"/>
      <c r="P72" s="171">
        <v>0</v>
      </c>
      <c r="Q72" s="171">
        <v>0</v>
      </c>
      <c r="R72" s="171">
        <v>0</v>
      </c>
      <c r="S72" s="171"/>
      <c r="T72" s="171">
        <v>0</v>
      </c>
      <c r="U72" s="171">
        <v>0</v>
      </c>
      <c r="V72" s="171">
        <v>0</v>
      </c>
      <c r="W72" s="171"/>
      <c r="X72" s="171">
        <v>0</v>
      </c>
      <c r="Y72" s="171">
        <v>0</v>
      </c>
      <c r="Z72" s="171">
        <v>0</v>
      </c>
      <c r="AA72" s="171">
        <v>0</v>
      </c>
      <c r="AB72" s="171">
        <f t="shared" si="7"/>
        <v>0</v>
      </c>
      <c r="AC72" s="171">
        <f t="shared" si="3"/>
        <v>0</v>
      </c>
    </row>
    <row r="73" spans="1:29" x14ac:dyDescent="0.25">
      <c r="A73" s="63"/>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59"/>
    </row>
    <row r="74" spans="1:29" ht="54" customHeight="1" x14ac:dyDescent="0.25">
      <c r="A74" s="59"/>
      <c r="B74" s="385"/>
      <c r="C74" s="385"/>
      <c r="D74" s="385"/>
      <c r="E74" s="385"/>
      <c r="F74" s="385"/>
      <c r="G74" s="385"/>
      <c r="H74" s="385"/>
      <c r="I74" s="385"/>
      <c r="J74" s="204"/>
      <c r="K74" s="204"/>
      <c r="L74" s="204"/>
      <c r="M74" s="204"/>
      <c r="N74" s="204"/>
      <c r="O74" s="204"/>
      <c r="P74" s="204"/>
      <c r="Q74" s="204"/>
      <c r="R74" s="204"/>
      <c r="S74" s="204"/>
      <c r="T74" s="204"/>
      <c r="U74" s="204"/>
      <c r="V74" s="204"/>
      <c r="W74" s="204"/>
      <c r="X74" s="204"/>
      <c r="Y74" s="204"/>
      <c r="Z74" s="204"/>
      <c r="AA74" s="204"/>
      <c r="AB74" s="62"/>
    </row>
    <row r="75" spans="1:29" x14ac:dyDescent="0.25">
      <c r="A75" s="59"/>
      <c r="B75" s="59"/>
      <c r="C75" s="59"/>
      <c r="D75" s="59"/>
      <c r="E75" s="59"/>
      <c r="F75" s="59"/>
      <c r="AB75" s="59"/>
    </row>
    <row r="76" spans="1:29" ht="50.25" customHeight="1" x14ac:dyDescent="0.25">
      <c r="A76" s="59"/>
      <c r="B76" s="387"/>
      <c r="C76" s="387"/>
      <c r="D76" s="387"/>
      <c r="E76" s="387"/>
      <c r="F76" s="387"/>
      <c r="G76" s="387"/>
      <c r="H76" s="387"/>
      <c r="I76" s="387"/>
      <c r="J76" s="206"/>
      <c r="K76" s="206"/>
      <c r="L76" s="206"/>
      <c r="M76" s="206"/>
      <c r="N76" s="206"/>
      <c r="O76" s="206"/>
      <c r="P76" s="206"/>
      <c r="Q76" s="206"/>
      <c r="R76" s="206"/>
      <c r="S76" s="206"/>
      <c r="T76" s="206"/>
      <c r="U76" s="206"/>
      <c r="V76" s="206"/>
      <c r="W76" s="206"/>
      <c r="X76" s="206"/>
      <c r="Y76" s="206"/>
      <c r="Z76" s="206"/>
      <c r="AA76" s="206"/>
      <c r="AB76" s="59"/>
    </row>
    <row r="77" spans="1:29" x14ac:dyDescent="0.25">
      <c r="A77" s="59"/>
      <c r="B77" s="59"/>
      <c r="C77" s="59"/>
      <c r="D77" s="59"/>
      <c r="E77" s="59"/>
      <c r="F77" s="59"/>
      <c r="AB77" s="59"/>
    </row>
    <row r="78" spans="1:29" ht="36.75" customHeight="1" x14ac:dyDescent="0.25">
      <c r="A78" s="59"/>
      <c r="B78" s="385"/>
      <c r="C78" s="385"/>
      <c r="D78" s="385"/>
      <c r="E78" s="385"/>
      <c r="F78" s="385"/>
      <c r="G78" s="385"/>
      <c r="H78" s="385"/>
      <c r="I78" s="385"/>
      <c r="J78" s="204"/>
      <c r="K78" s="204"/>
      <c r="L78" s="204"/>
      <c r="M78" s="204"/>
      <c r="N78" s="204"/>
      <c r="O78" s="204"/>
      <c r="P78" s="204"/>
      <c r="Q78" s="204"/>
      <c r="R78" s="204"/>
      <c r="S78" s="204"/>
      <c r="T78" s="204"/>
      <c r="U78" s="204"/>
      <c r="V78" s="204"/>
      <c r="W78" s="204"/>
      <c r="X78" s="204"/>
      <c r="Y78" s="204"/>
      <c r="Z78" s="204"/>
      <c r="AA78" s="204"/>
      <c r="AB78" s="59"/>
    </row>
    <row r="79" spans="1:29" x14ac:dyDescent="0.25">
      <c r="A79" s="59"/>
      <c r="B79" s="61"/>
      <c r="C79" s="61"/>
      <c r="D79" s="61"/>
      <c r="E79" s="61"/>
      <c r="F79" s="61"/>
      <c r="AB79" s="59"/>
    </row>
    <row r="80" spans="1:29" ht="51" customHeight="1" x14ac:dyDescent="0.25">
      <c r="A80" s="59"/>
      <c r="B80" s="385"/>
      <c r="C80" s="385"/>
      <c r="D80" s="385"/>
      <c r="E80" s="385"/>
      <c r="F80" s="385"/>
      <c r="G80" s="385"/>
      <c r="H80" s="385"/>
      <c r="I80" s="385"/>
      <c r="J80" s="204"/>
      <c r="K80" s="204"/>
      <c r="L80" s="204"/>
      <c r="M80" s="204"/>
      <c r="N80" s="204"/>
      <c r="O80" s="204"/>
      <c r="P80" s="204"/>
      <c r="Q80" s="204"/>
      <c r="R80" s="204"/>
      <c r="S80" s="204"/>
      <c r="T80" s="204"/>
      <c r="U80" s="204"/>
      <c r="V80" s="204"/>
      <c r="W80" s="204"/>
      <c r="X80" s="204"/>
      <c r="Y80" s="204"/>
      <c r="Z80" s="204"/>
      <c r="AA80" s="204"/>
      <c r="AB80" s="59"/>
    </row>
    <row r="81" spans="1:28" ht="32.25" customHeight="1" x14ac:dyDescent="0.25">
      <c r="A81" s="59"/>
      <c r="B81" s="387"/>
      <c r="C81" s="387"/>
      <c r="D81" s="387"/>
      <c r="E81" s="387"/>
      <c r="F81" s="387"/>
      <c r="G81" s="387"/>
      <c r="H81" s="387"/>
      <c r="I81" s="387"/>
      <c r="J81" s="206"/>
      <c r="K81" s="206"/>
      <c r="L81" s="206"/>
      <c r="M81" s="206"/>
      <c r="N81" s="206"/>
      <c r="O81" s="206"/>
      <c r="P81" s="206"/>
      <c r="Q81" s="206"/>
      <c r="R81" s="206"/>
      <c r="S81" s="206"/>
      <c r="T81" s="206"/>
      <c r="U81" s="206"/>
      <c r="V81" s="206"/>
      <c r="W81" s="206"/>
      <c r="X81" s="206"/>
      <c r="Y81" s="206"/>
      <c r="Z81" s="206"/>
      <c r="AA81" s="206"/>
      <c r="AB81" s="59"/>
    </row>
    <row r="82" spans="1:28" ht="51.75" customHeight="1" x14ac:dyDescent="0.25">
      <c r="A82" s="59"/>
      <c r="B82" s="385"/>
      <c r="C82" s="385"/>
      <c r="D82" s="385"/>
      <c r="E82" s="385"/>
      <c r="F82" s="385"/>
      <c r="G82" s="385"/>
      <c r="H82" s="385"/>
      <c r="I82" s="385"/>
      <c r="J82" s="204"/>
      <c r="K82" s="204"/>
      <c r="L82" s="204"/>
      <c r="M82" s="204"/>
      <c r="N82" s="204"/>
      <c r="O82" s="204"/>
      <c r="P82" s="204"/>
      <c r="Q82" s="204"/>
      <c r="R82" s="204"/>
      <c r="S82" s="204"/>
      <c r="T82" s="204"/>
      <c r="U82" s="204"/>
      <c r="V82" s="204"/>
      <c r="W82" s="204"/>
      <c r="X82" s="204"/>
      <c r="Y82" s="204"/>
      <c r="Z82" s="204"/>
      <c r="AA82" s="204"/>
      <c r="AB82" s="59"/>
    </row>
    <row r="83" spans="1:28" ht="21.75" customHeight="1" x14ac:dyDescent="0.25">
      <c r="A83" s="59"/>
      <c r="B83" s="388"/>
      <c r="C83" s="388"/>
      <c r="D83" s="388"/>
      <c r="E83" s="388"/>
      <c r="F83" s="388"/>
      <c r="G83" s="388"/>
      <c r="H83" s="388"/>
      <c r="I83" s="388"/>
      <c r="J83" s="207"/>
      <c r="K83" s="207"/>
      <c r="L83" s="207"/>
      <c r="M83" s="207"/>
      <c r="N83" s="207"/>
      <c r="O83" s="207"/>
      <c r="P83" s="207"/>
      <c r="Q83" s="207"/>
      <c r="R83" s="207"/>
      <c r="S83" s="207"/>
      <c r="T83" s="207"/>
      <c r="U83" s="207"/>
      <c r="V83" s="207"/>
      <c r="W83" s="207"/>
      <c r="X83" s="207"/>
      <c r="Y83" s="207"/>
      <c r="Z83" s="207"/>
      <c r="AA83" s="207"/>
      <c r="AB83" s="59"/>
    </row>
    <row r="84" spans="1:28" ht="23.25" customHeight="1" x14ac:dyDescent="0.25">
      <c r="A84" s="59"/>
      <c r="B84" s="60"/>
      <c r="C84" s="60"/>
      <c r="D84" s="60"/>
      <c r="E84" s="60"/>
      <c r="F84" s="60"/>
      <c r="AB84" s="59"/>
    </row>
    <row r="85" spans="1:28" ht="18.75" customHeight="1" x14ac:dyDescent="0.25">
      <c r="A85" s="59"/>
      <c r="B85" s="386"/>
      <c r="C85" s="386"/>
      <c r="D85" s="386"/>
      <c r="E85" s="386"/>
      <c r="F85" s="386"/>
      <c r="G85" s="386"/>
      <c r="H85" s="386"/>
      <c r="I85" s="386"/>
      <c r="J85" s="205"/>
      <c r="K85" s="205"/>
      <c r="L85" s="205"/>
      <c r="M85" s="205"/>
      <c r="N85" s="205"/>
      <c r="O85" s="205"/>
      <c r="P85" s="205"/>
      <c r="Q85" s="205"/>
      <c r="R85" s="205"/>
      <c r="S85" s="205"/>
      <c r="T85" s="205"/>
      <c r="U85" s="205"/>
      <c r="V85" s="205"/>
      <c r="W85" s="205"/>
      <c r="X85" s="205"/>
      <c r="Y85" s="205"/>
      <c r="Z85" s="205"/>
      <c r="AA85" s="205"/>
      <c r="AB85" s="59"/>
    </row>
    <row r="86" spans="1:28" x14ac:dyDescent="0.25">
      <c r="A86" s="59"/>
      <c r="B86" s="59"/>
      <c r="C86" s="59"/>
      <c r="D86" s="59"/>
      <c r="E86" s="59"/>
      <c r="F86" s="59"/>
      <c r="AB86" s="59"/>
    </row>
    <row r="87" spans="1:28" x14ac:dyDescent="0.25">
      <c r="A87" s="59"/>
      <c r="B87" s="59"/>
      <c r="C87" s="59"/>
      <c r="D87" s="59"/>
      <c r="E87" s="59"/>
      <c r="F87" s="59"/>
      <c r="AB87" s="59"/>
    </row>
    <row r="88" spans="1:28" x14ac:dyDescent="0.25">
      <c r="G88" s="58"/>
      <c r="H88" s="58"/>
      <c r="I88" s="58"/>
      <c r="J88" s="58"/>
      <c r="K88" s="58"/>
      <c r="L88" s="58"/>
      <c r="M88" s="58"/>
      <c r="N88" s="58"/>
      <c r="O88" s="58"/>
      <c r="P88" s="58"/>
      <c r="Q88" s="58"/>
      <c r="R88" s="58"/>
      <c r="S88" s="58"/>
      <c r="T88" s="58"/>
      <c r="U88" s="58"/>
      <c r="V88" s="58"/>
      <c r="W88" s="58"/>
      <c r="X88" s="58"/>
      <c r="Y88" s="58"/>
      <c r="Z88" s="58"/>
      <c r="AA88" s="58"/>
    </row>
    <row r="89" spans="1:28" x14ac:dyDescent="0.25">
      <c r="G89" s="58"/>
      <c r="H89" s="58"/>
      <c r="I89" s="58"/>
      <c r="J89" s="58"/>
      <c r="K89" s="58"/>
      <c r="L89" s="58"/>
      <c r="M89" s="58"/>
      <c r="N89" s="58"/>
      <c r="O89" s="58"/>
      <c r="P89" s="58"/>
      <c r="Q89" s="58"/>
      <c r="R89" s="58"/>
      <c r="S89" s="58"/>
      <c r="T89" s="58"/>
      <c r="U89" s="58"/>
      <c r="V89" s="58"/>
      <c r="W89" s="58"/>
      <c r="X89" s="58"/>
      <c r="Y89" s="58"/>
      <c r="Z89" s="58"/>
      <c r="AA89" s="58"/>
    </row>
    <row r="90" spans="1:28" x14ac:dyDescent="0.25">
      <c r="G90" s="58"/>
      <c r="H90" s="58"/>
      <c r="I90" s="58"/>
      <c r="J90" s="58"/>
      <c r="K90" s="58"/>
      <c r="L90" s="58"/>
      <c r="M90" s="58"/>
      <c r="N90" s="58"/>
      <c r="O90" s="58"/>
      <c r="P90" s="58"/>
      <c r="Q90" s="58"/>
      <c r="R90" s="58"/>
      <c r="S90" s="58"/>
      <c r="T90" s="58"/>
      <c r="U90" s="58"/>
      <c r="V90" s="58"/>
      <c r="W90" s="58"/>
      <c r="X90" s="58"/>
      <c r="Y90" s="58"/>
      <c r="Z90" s="58"/>
      <c r="AA90" s="58"/>
    </row>
    <row r="91" spans="1:28" x14ac:dyDescent="0.25">
      <c r="G91" s="58"/>
      <c r="H91" s="58"/>
      <c r="I91" s="58"/>
      <c r="J91" s="58"/>
      <c r="K91" s="58"/>
      <c r="L91" s="58"/>
      <c r="M91" s="58"/>
      <c r="N91" s="58"/>
      <c r="O91" s="58"/>
      <c r="P91" s="58"/>
      <c r="Q91" s="58"/>
      <c r="R91" s="58"/>
      <c r="S91" s="58"/>
      <c r="T91" s="58"/>
      <c r="U91" s="58"/>
      <c r="V91" s="58"/>
      <c r="W91" s="58"/>
      <c r="X91" s="58"/>
      <c r="Y91" s="58"/>
      <c r="Z91" s="58"/>
      <c r="AA91" s="58"/>
    </row>
    <row r="92" spans="1:28" x14ac:dyDescent="0.25">
      <c r="G92" s="58"/>
      <c r="H92" s="58"/>
      <c r="I92" s="58"/>
      <c r="J92" s="58"/>
      <c r="K92" s="58"/>
      <c r="L92" s="58"/>
      <c r="M92" s="58"/>
      <c r="N92" s="58"/>
      <c r="O92" s="58"/>
      <c r="P92" s="58"/>
      <c r="Q92" s="58"/>
      <c r="R92" s="58"/>
      <c r="S92" s="58"/>
      <c r="T92" s="58"/>
      <c r="U92" s="58"/>
      <c r="V92" s="58"/>
      <c r="W92" s="58"/>
      <c r="X92" s="58"/>
      <c r="Y92" s="58"/>
      <c r="Z92" s="58"/>
      <c r="AA92" s="58"/>
    </row>
    <row r="93" spans="1:28" x14ac:dyDescent="0.25">
      <c r="G93" s="58"/>
      <c r="H93" s="58"/>
      <c r="I93" s="58"/>
      <c r="J93" s="58"/>
      <c r="K93" s="58"/>
      <c r="L93" s="58"/>
      <c r="M93" s="58"/>
      <c r="N93" s="58"/>
      <c r="O93" s="58"/>
      <c r="P93" s="58"/>
      <c r="Q93" s="58"/>
      <c r="R93" s="58"/>
      <c r="S93" s="58"/>
      <c r="T93" s="58"/>
      <c r="U93" s="58"/>
      <c r="V93" s="58"/>
      <c r="W93" s="58"/>
      <c r="X93" s="58"/>
      <c r="Y93" s="58"/>
      <c r="Z93" s="58"/>
      <c r="AA93" s="58"/>
    </row>
    <row r="94" spans="1:28" x14ac:dyDescent="0.25">
      <c r="G94" s="58"/>
      <c r="H94" s="58"/>
      <c r="I94" s="58"/>
      <c r="J94" s="58"/>
      <c r="K94" s="58"/>
      <c r="L94" s="58"/>
      <c r="M94" s="58"/>
      <c r="N94" s="58"/>
      <c r="O94" s="58"/>
      <c r="P94" s="58"/>
      <c r="Q94" s="58"/>
      <c r="R94" s="58"/>
      <c r="S94" s="58"/>
      <c r="T94" s="58"/>
      <c r="U94" s="58"/>
      <c r="V94" s="58"/>
      <c r="W94" s="58"/>
      <c r="X94" s="58"/>
      <c r="Y94" s="58"/>
      <c r="Z94" s="58"/>
      <c r="AA94" s="58"/>
    </row>
    <row r="95" spans="1:28" x14ac:dyDescent="0.25">
      <c r="G95" s="58"/>
      <c r="H95" s="58"/>
      <c r="I95" s="58"/>
      <c r="J95" s="58"/>
      <c r="K95" s="58"/>
      <c r="L95" s="58"/>
      <c r="M95" s="58"/>
      <c r="N95" s="58"/>
      <c r="O95" s="58"/>
      <c r="P95" s="58"/>
      <c r="Q95" s="58"/>
      <c r="R95" s="58"/>
      <c r="S95" s="58"/>
      <c r="T95" s="58"/>
      <c r="U95" s="58"/>
      <c r="V95" s="58"/>
      <c r="W95" s="58"/>
      <c r="X95" s="58"/>
      <c r="Y95" s="58"/>
      <c r="Z95" s="58"/>
      <c r="AA95" s="58"/>
    </row>
    <row r="96" spans="1:28" x14ac:dyDescent="0.25">
      <c r="G96" s="58"/>
      <c r="H96" s="58"/>
      <c r="I96" s="58"/>
      <c r="J96" s="58"/>
      <c r="K96" s="58"/>
      <c r="L96" s="58"/>
      <c r="M96" s="58"/>
      <c r="N96" s="58"/>
      <c r="O96" s="58"/>
      <c r="P96" s="58"/>
      <c r="Q96" s="58"/>
      <c r="R96" s="58"/>
      <c r="S96" s="58"/>
      <c r="T96" s="58"/>
      <c r="U96" s="58"/>
      <c r="V96" s="58"/>
      <c r="W96" s="58"/>
      <c r="X96" s="58"/>
      <c r="Y96" s="58"/>
      <c r="Z96" s="58"/>
      <c r="AA96" s="58"/>
    </row>
    <row r="97" spans="7:27" x14ac:dyDescent="0.25">
      <c r="G97" s="58"/>
      <c r="H97" s="58"/>
      <c r="I97" s="58"/>
      <c r="J97" s="58"/>
      <c r="K97" s="58"/>
      <c r="L97" s="58"/>
      <c r="M97" s="58"/>
      <c r="N97" s="58"/>
      <c r="O97" s="58"/>
      <c r="P97" s="58"/>
      <c r="Q97" s="58"/>
      <c r="R97" s="58"/>
      <c r="S97" s="58"/>
      <c r="T97" s="58"/>
      <c r="U97" s="58"/>
      <c r="V97" s="58"/>
      <c r="W97" s="58"/>
      <c r="X97" s="58"/>
      <c r="Y97" s="58"/>
      <c r="Z97" s="58"/>
      <c r="AA97" s="58"/>
    </row>
    <row r="98" spans="7:27" x14ac:dyDescent="0.25">
      <c r="G98" s="58"/>
      <c r="H98" s="58"/>
      <c r="I98" s="58"/>
      <c r="J98" s="58"/>
      <c r="K98" s="58"/>
      <c r="L98" s="58"/>
      <c r="M98" s="58"/>
      <c r="N98" s="58"/>
      <c r="O98" s="58"/>
      <c r="P98" s="58"/>
      <c r="Q98" s="58"/>
      <c r="R98" s="58"/>
      <c r="S98" s="58"/>
      <c r="T98" s="58"/>
      <c r="U98" s="58"/>
      <c r="V98" s="58"/>
      <c r="W98" s="58"/>
      <c r="X98" s="58"/>
      <c r="Y98" s="58"/>
      <c r="Z98" s="58"/>
      <c r="AA98" s="58"/>
    </row>
    <row r="99" spans="7:27" x14ac:dyDescent="0.25">
      <c r="G99" s="58"/>
      <c r="H99" s="58"/>
      <c r="I99" s="58"/>
      <c r="J99" s="58"/>
      <c r="K99" s="58"/>
      <c r="L99" s="58"/>
      <c r="M99" s="58"/>
      <c r="N99" s="58"/>
      <c r="O99" s="58"/>
      <c r="P99" s="58"/>
      <c r="Q99" s="58"/>
      <c r="R99" s="58"/>
      <c r="S99" s="58"/>
      <c r="T99" s="58"/>
      <c r="U99" s="58"/>
      <c r="V99" s="58"/>
      <c r="W99" s="58"/>
      <c r="X99" s="58"/>
      <c r="Y99" s="58"/>
      <c r="Z99" s="58"/>
      <c r="AA99" s="58"/>
    </row>
    <row r="100" spans="7:27" x14ac:dyDescent="0.25">
      <c r="G100" s="58"/>
      <c r="H100" s="58"/>
      <c r="I100" s="58"/>
      <c r="J100" s="58"/>
      <c r="K100" s="58"/>
      <c r="L100" s="58"/>
      <c r="M100" s="58"/>
      <c r="N100" s="58"/>
      <c r="O100" s="58"/>
      <c r="P100" s="58"/>
      <c r="Q100" s="58"/>
      <c r="R100" s="58"/>
      <c r="S100" s="58"/>
      <c r="T100" s="58"/>
      <c r="U100" s="58"/>
      <c r="V100" s="58"/>
      <c r="W100" s="58"/>
      <c r="X100" s="58"/>
      <c r="Y100" s="58"/>
      <c r="Z100" s="58"/>
      <c r="AA100" s="58"/>
    </row>
  </sheetData>
  <autoFilter ref="A23:AF72"/>
  <mergeCells count="39">
    <mergeCell ref="B85:I85"/>
    <mergeCell ref="B76:I76"/>
    <mergeCell ref="B78:I78"/>
    <mergeCell ref="B80:I80"/>
    <mergeCell ref="B81:I81"/>
    <mergeCell ref="B82:I82"/>
    <mergeCell ref="B83:I83"/>
    <mergeCell ref="B74:I74"/>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topLeftCell="A24" zoomScale="55" zoomScaleNormal="55" zoomScaleSheetLayoutView="85" workbookViewId="0">
      <selection activeCell="AG38" sqref="AG38"/>
    </sheetView>
  </sheetViews>
  <sheetFormatPr defaultRowHeight="15" x14ac:dyDescent="0.25"/>
  <cols>
    <col min="1" max="1" width="11.5703125" style="19" customWidth="1"/>
    <col min="2" max="2" width="23.140625" style="19" customWidth="1"/>
    <col min="3" max="3" width="18.28515625" style="19" customWidth="1"/>
    <col min="4" max="4" width="15.140625" style="19" customWidth="1"/>
    <col min="5" max="12" width="7.7109375" style="19" customWidth="1"/>
    <col min="13" max="13" width="11.28515625" style="19" customWidth="1"/>
    <col min="14" max="14" width="46.7109375" style="19" customWidth="1"/>
    <col min="15" max="15" width="24.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35.5703125" style="19" customWidth="1"/>
    <col min="24" max="24" width="14.28515625" style="19" customWidth="1"/>
    <col min="25" max="25" width="27.7109375" style="19" customWidth="1"/>
    <col min="26" max="26" width="7.28515625" style="19" customWidth="1"/>
    <col min="27" max="27" width="13" style="19" customWidth="1"/>
    <col min="28" max="28" width="12.85546875" style="19" customWidth="1"/>
    <col min="29" max="29" width="12.5703125" style="19" customWidth="1"/>
    <col min="30" max="30" width="12.28515625" style="19" customWidth="1"/>
    <col min="31" max="31" width="15.85546875" style="19" customWidth="1"/>
    <col min="32" max="32" width="18.7109375" style="19" customWidth="1"/>
    <col min="33" max="33" width="23.28515625" style="19" customWidth="1"/>
    <col min="34" max="34" width="12.42578125" style="19" customWidth="1"/>
    <col min="35" max="35" width="12.7109375" style="19" customWidth="1"/>
    <col min="36" max="36" width="13.14062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67</v>
      </c>
    </row>
    <row r="2" spans="1:48" ht="18.75" x14ac:dyDescent="0.3">
      <c r="AV2" s="15" t="s">
        <v>9</v>
      </c>
    </row>
    <row r="3" spans="1:48" ht="18.75" x14ac:dyDescent="0.3">
      <c r="AV3" s="15" t="s">
        <v>66</v>
      </c>
    </row>
    <row r="4" spans="1:48" ht="18.75" x14ac:dyDescent="0.3">
      <c r="AV4" s="15"/>
    </row>
    <row r="5" spans="1:48" ht="18.75" customHeight="1" x14ac:dyDescent="0.25">
      <c r="A5" s="253" t="s">
        <v>481</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8.75" x14ac:dyDescent="0.25">
      <c r="A7" s="257" t="s">
        <v>8</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s="169" customFormat="1" ht="15.75" x14ac:dyDescent="0.25">
      <c r="A9" s="258" t="str">
        <f>'6.2. Паспорт фин осв ввод'!A8:AC8</f>
        <v>АО "НГТ-Энергия"</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4" t="s">
        <v>7</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s="169" customFormat="1" ht="15.75" x14ac:dyDescent="0.25">
      <c r="A12" s="258" t="str">
        <f>'6.2. Паспорт фин осв ввод'!A11:AC11</f>
        <v>I_NGT7</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4" t="s">
        <v>6</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s="169" customFormat="1" ht="15.75" x14ac:dyDescent="0.25">
      <c r="A15" s="258" t="str">
        <f>'6.2. Паспорт фин осв ввод'!A14:AC14</f>
        <v>Реконструкция ПС 35/6 кВ И-7 "Черноморская" в Северском районе</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4" t="s">
        <v>5</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2"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2" customFormat="1" x14ac:dyDescent="0.25">
      <c r="A21" s="397" t="s">
        <v>423</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2" customFormat="1" ht="58.5" customHeight="1" x14ac:dyDescent="0.25">
      <c r="A22" s="389" t="s">
        <v>51</v>
      </c>
      <c r="B22" s="389" t="s">
        <v>23</v>
      </c>
      <c r="C22" s="389" t="s">
        <v>50</v>
      </c>
      <c r="D22" s="389" t="s">
        <v>49</v>
      </c>
      <c r="E22" s="389" t="s">
        <v>434</v>
      </c>
      <c r="F22" s="389"/>
      <c r="G22" s="389"/>
      <c r="H22" s="389"/>
      <c r="I22" s="389"/>
      <c r="J22" s="389"/>
      <c r="K22" s="389"/>
      <c r="L22" s="389"/>
      <c r="M22" s="389" t="s">
        <v>48</v>
      </c>
      <c r="N22" s="389" t="s">
        <v>47</v>
      </c>
      <c r="O22" s="389" t="s">
        <v>46</v>
      </c>
      <c r="P22" s="389" t="s">
        <v>219</v>
      </c>
      <c r="Q22" s="389" t="s">
        <v>45</v>
      </c>
      <c r="R22" s="389" t="s">
        <v>44</v>
      </c>
      <c r="S22" s="389" t="s">
        <v>43</v>
      </c>
      <c r="T22" s="389"/>
      <c r="U22" s="393" t="s">
        <v>42</v>
      </c>
      <c r="V22" s="393" t="s">
        <v>41</v>
      </c>
      <c r="W22" s="389" t="s">
        <v>40</v>
      </c>
      <c r="X22" s="389" t="s">
        <v>39</v>
      </c>
      <c r="Y22" s="389" t="s">
        <v>38</v>
      </c>
      <c r="Z22" s="398" t="s">
        <v>37</v>
      </c>
      <c r="AA22" s="389" t="s">
        <v>36</v>
      </c>
      <c r="AB22" s="389" t="s">
        <v>35</v>
      </c>
      <c r="AC22" s="389" t="s">
        <v>34</v>
      </c>
      <c r="AD22" s="389" t="s">
        <v>33</v>
      </c>
      <c r="AE22" s="389" t="s">
        <v>32</v>
      </c>
      <c r="AF22" s="389" t="s">
        <v>31</v>
      </c>
      <c r="AG22" s="389"/>
      <c r="AH22" s="389"/>
      <c r="AI22" s="389"/>
      <c r="AJ22" s="389"/>
      <c r="AK22" s="389"/>
      <c r="AL22" s="389" t="s">
        <v>30</v>
      </c>
      <c r="AM22" s="389"/>
      <c r="AN22" s="389"/>
      <c r="AO22" s="389"/>
      <c r="AP22" s="389" t="s">
        <v>29</v>
      </c>
      <c r="AQ22" s="389"/>
      <c r="AR22" s="389" t="s">
        <v>28</v>
      </c>
      <c r="AS22" s="389" t="s">
        <v>27</v>
      </c>
      <c r="AT22" s="389" t="s">
        <v>26</v>
      </c>
      <c r="AU22" s="389" t="s">
        <v>25</v>
      </c>
      <c r="AV22" s="390" t="s">
        <v>24</v>
      </c>
    </row>
    <row r="23" spans="1:48" s="22" customFormat="1" ht="64.5" customHeight="1" x14ac:dyDescent="0.25">
      <c r="A23" s="389"/>
      <c r="B23" s="389"/>
      <c r="C23" s="389"/>
      <c r="D23" s="389"/>
      <c r="E23" s="393" t="s">
        <v>22</v>
      </c>
      <c r="F23" s="394" t="s">
        <v>118</v>
      </c>
      <c r="G23" s="394" t="s">
        <v>454</v>
      </c>
      <c r="H23" s="394" t="s">
        <v>117</v>
      </c>
      <c r="I23" s="395" t="s">
        <v>358</v>
      </c>
      <c r="J23" s="395" t="s">
        <v>359</v>
      </c>
      <c r="K23" s="395" t="s">
        <v>360</v>
      </c>
      <c r="L23" s="394" t="s">
        <v>78</v>
      </c>
      <c r="M23" s="389"/>
      <c r="N23" s="389"/>
      <c r="O23" s="389"/>
      <c r="P23" s="389"/>
      <c r="Q23" s="389"/>
      <c r="R23" s="389"/>
      <c r="S23" s="396" t="s">
        <v>1</v>
      </c>
      <c r="T23" s="396" t="s">
        <v>10</v>
      </c>
      <c r="U23" s="393"/>
      <c r="V23" s="393"/>
      <c r="W23" s="389"/>
      <c r="X23" s="389"/>
      <c r="Y23" s="389"/>
      <c r="Z23" s="389"/>
      <c r="AA23" s="389"/>
      <c r="AB23" s="389"/>
      <c r="AC23" s="389"/>
      <c r="AD23" s="389"/>
      <c r="AE23" s="389"/>
      <c r="AF23" s="389" t="s">
        <v>21</v>
      </c>
      <c r="AG23" s="389"/>
      <c r="AH23" s="389" t="s">
        <v>20</v>
      </c>
      <c r="AI23" s="389"/>
      <c r="AJ23" s="389" t="s">
        <v>19</v>
      </c>
      <c r="AK23" s="389" t="s">
        <v>18</v>
      </c>
      <c r="AL23" s="389" t="s">
        <v>17</v>
      </c>
      <c r="AM23" s="389" t="s">
        <v>16</v>
      </c>
      <c r="AN23" s="389" t="s">
        <v>15</v>
      </c>
      <c r="AO23" s="389" t="s">
        <v>14</v>
      </c>
      <c r="AP23" s="389" t="s">
        <v>13</v>
      </c>
      <c r="AQ23" s="392" t="s">
        <v>10</v>
      </c>
      <c r="AR23" s="389"/>
      <c r="AS23" s="389"/>
      <c r="AT23" s="389"/>
      <c r="AU23" s="389"/>
      <c r="AV23" s="391"/>
    </row>
    <row r="24" spans="1:48" s="22" customFormat="1" ht="96.75" customHeight="1" x14ac:dyDescent="0.25">
      <c r="A24" s="389"/>
      <c r="B24" s="389"/>
      <c r="C24" s="389"/>
      <c r="D24" s="389"/>
      <c r="E24" s="393"/>
      <c r="F24" s="394"/>
      <c r="G24" s="394"/>
      <c r="H24" s="394"/>
      <c r="I24" s="395"/>
      <c r="J24" s="395"/>
      <c r="K24" s="395"/>
      <c r="L24" s="394"/>
      <c r="M24" s="389"/>
      <c r="N24" s="389"/>
      <c r="O24" s="389"/>
      <c r="P24" s="389"/>
      <c r="Q24" s="389"/>
      <c r="R24" s="389"/>
      <c r="S24" s="396"/>
      <c r="T24" s="396"/>
      <c r="U24" s="393"/>
      <c r="V24" s="393"/>
      <c r="W24" s="389"/>
      <c r="X24" s="389"/>
      <c r="Y24" s="389"/>
      <c r="Z24" s="389"/>
      <c r="AA24" s="389"/>
      <c r="AB24" s="389"/>
      <c r="AC24" s="389"/>
      <c r="AD24" s="389"/>
      <c r="AE24" s="389"/>
      <c r="AF24" s="214" t="s">
        <v>12</v>
      </c>
      <c r="AG24" s="214" t="s">
        <v>11</v>
      </c>
      <c r="AH24" s="147" t="s">
        <v>1</v>
      </c>
      <c r="AI24" s="147" t="s">
        <v>10</v>
      </c>
      <c r="AJ24" s="389"/>
      <c r="AK24" s="389"/>
      <c r="AL24" s="389"/>
      <c r="AM24" s="389"/>
      <c r="AN24" s="389"/>
      <c r="AO24" s="389"/>
      <c r="AP24" s="389"/>
      <c r="AQ24" s="392"/>
      <c r="AR24" s="389"/>
      <c r="AS24" s="389"/>
      <c r="AT24" s="389"/>
      <c r="AU24" s="389"/>
      <c r="AV24" s="391"/>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ht="165.75" x14ac:dyDescent="0.2">
      <c r="A26" s="187">
        <f>A25+1-IF(ROW(A26) = 26,1,0)</f>
        <v>1</v>
      </c>
      <c r="B26" s="234" t="s">
        <v>458</v>
      </c>
      <c r="C26" s="216" t="s">
        <v>493</v>
      </c>
      <c r="D26" s="217">
        <v>43830</v>
      </c>
      <c r="E26" s="218"/>
      <c r="F26" s="218"/>
      <c r="G26" s="219">
        <v>8</v>
      </c>
      <c r="H26" s="218"/>
      <c r="I26" s="219"/>
      <c r="J26" s="218"/>
      <c r="K26" s="220" t="s">
        <v>494</v>
      </c>
      <c r="L26" s="221" t="s">
        <v>494</v>
      </c>
      <c r="M26" s="221" t="s">
        <v>495</v>
      </c>
      <c r="N26" s="222" t="s">
        <v>495</v>
      </c>
      <c r="O26" s="222" t="s">
        <v>458</v>
      </c>
      <c r="P26" s="222" t="s">
        <v>494</v>
      </c>
      <c r="Q26" s="221" t="s">
        <v>494</v>
      </c>
      <c r="R26" s="221" t="s">
        <v>494</v>
      </c>
      <c r="S26" s="223" t="s">
        <v>501</v>
      </c>
      <c r="T26" s="223" t="s">
        <v>501</v>
      </c>
      <c r="U26" s="224">
        <v>4</v>
      </c>
      <c r="V26" s="225">
        <v>3</v>
      </c>
      <c r="W26" s="223" t="s">
        <v>496</v>
      </c>
      <c r="X26" s="223" t="s">
        <v>506</v>
      </c>
      <c r="Y26" s="225" t="s">
        <v>494</v>
      </c>
      <c r="Z26" s="225">
        <v>1</v>
      </c>
      <c r="AA26" s="224" t="s">
        <v>497</v>
      </c>
      <c r="AB26" s="225">
        <v>699.15099999999995</v>
      </c>
      <c r="AC26" s="225" t="s">
        <v>498</v>
      </c>
      <c r="AD26" s="226">
        <v>699.15099999999995</v>
      </c>
      <c r="AE26" s="221" t="s">
        <v>494</v>
      </c>
      <c r="AF26" s="221">
        <v>31806498940</v>
      </c>
      <c r="AG26" s="227" t="s">
        <v>516</v>
      </c>
      <c r="AH26" s="227">
        <v>43283</v>
      </c>
      <c r="AI26" s="228">
        <v>43283</v>
      </c>
      <c r="AJ26" s="217">
        <v>43305</v>
      </c>
      <c r="AK26" s="218">
        <v>43678</v>
      </c>
      <c r="AL26" s="218" t="s">
        <v>494</v>
      </c>
      <c r="AM26" s="218" t="s">
        <v>494</v>
      </c>
      <c r="AN26" s="217" t="s">
        <v>494</v>
      </c>
      <c r="AO26" s="217" t="s">
        <v>494</v>
      </c>
      <c r="AP26" s="228">
        <v>43339</v>
      </c>
      <c r="AQ26" s="217">
        <v>43339</v>
      </c>
      <c r="AR26" s="229">
        <v>43340</v>
      </c>
      <c r="AS26" s="230">
        <v>43340</v>
      </c>
      <c r="AT26" s="221">
        <v>43371</v>
      </c>
      <c r="AU26" s="231" t="s">
        <v>494</v>
      </c>
      <c r="AV26" s="216" t="s">
        <v>446</v>
      </c>
    </row>
    <row r="27" spans="1:48" s="20" customFormat="1" ht="229.5" x14ac:dyDescent="0.2">
      <c r="A27" s="187">
        <f>A26+1-IF(ROW(A27) = 26,1,0)</f>
        <v>2</v>
      </c>
      <c r="B27" s="234" t="s">
        <v>458</v>
      </c>
      <c r="C27" s="216" t="s">
        <v>493</v>
      </c>
      <c r="D27" s="217">
        <v>43830</v>
      </c>
      <c r="E27" s="216"/>
      <c r="F27" s="216"/>
      <c r="G27" s="216"/>
      <c r="H27" s="216"/>
      <c r="I27" s="216"/>
      <c r="J27" s="216"/>
      <c r="K27" s="216"/>
      <c r="L27" s="216"/>
      <c r="M27" s="216" t="s">
        <v>517</v>
      </c>
      <c r="N27" s="216" t="s">
        <v>514</v>
      </c>
      <c r="O27" s="216" t="s">
        <v>458</v>
      </c>
      <c r="P27" s="216" t="s">
        <v>494</v>
      </c>
      <c r="Q27" s="216" t="s">
        <v>494</v>
      </c>
      <c r="R27" s="216">
        <v>177798.67</v>
      </c>
      <c r="S27" s="216" t="s">
        <v>501</v>
      </c>
      <c r="T27" s="216" t="s">
        <v>501</v>
      </c>
      <c r="U27" s="223" t="s">
        <v>309</v>
      </c>
      <c r="V27" s="224">
        <v>17</v>
      </c>
      <c r="W27" s="225" t="s">
        <v>502</v>
      </c>
      <c r="X27" s="223" t="str">
        <f>X26</f>
        <v>Не указываются</v>
      </c>
      <c r="Y27" s="223" t="s">
        <v>503</v>
      </c>
      <c r="Z27" s="225">
        <v>0</v>
      </c>
      <c r="AA27" s="225" t="s">
        <v>309</v>
      </c>
      <c r="AB27" s="224">
        <v>20993</v>
      </c>
      <c r="AC27" s="225" t="s">
        <v>504</v>
      </c>
      <c r="AD27" s="225">
        <v>25191.599999999999</v>
      </c>
      <c r="AE27" s="216" t="s">
        <v>494</v>
      </c>
      <c r="AF27" s="216">
        <v>31907969827</v>
      </c>
      <c r="AG27" s="216" t="s">
        <v>516</v>
      </c>
      <c r="AH27" s="216"/>
      <c r="AI27" s="216"/>
      <c r="AJ27" s="216">
        <v>43706</v>
      </c>
      <c r="AK27" s="216">
        <v>43721</v>
      </c>
      <c r="AL27" s="216" t="s">
        <v>494</v>
      </c>
      <c r="AM27" s="216" t="s">
        <v>494</v>
      </c>
      <c r="AN27" s="216" t="s">
        <v>494</v>
      </c>
      <c r="AO27" s="216" t="s">
        <v>494</v>
      </c>
      <c r="AP27" s="216">
        <v>43745</v>
      </c>
      <c r="AQ27" s="216">
        <v>43745</v>
      </c>
      <c r="AR27" s="216">
        <v>43817</v>
      </c>
      <c r="AS27" s="216" t="s">
        <v>505</v>
      </c>
      <c r="AT27" s="216">
        <v>43817</v>
      </c>
      <c r="AU27" s="216" t="s">
        <v>494</v>
      </c>
      <c r="AV27" s="216" t="s">
        <v>494</v>
      </c>
    </row>
    <row r="28" spans="1:48" ht="76.5" x14ac:dyDescent="0.25">
      <c r="A28" s="187">
        <f t="shared" ref="A28:A31" si="1">A27+1-IF(ROW(A28) = 26,1,0)</f>
        <v>3</v>
      </c>
      <c r="B28" s="234" t="s">
        <v>458</v>
      </c>
      <c r="C28" s="216" t="s">
        <v>493</v>
      </c>
      <c r="D28" s="217">
        <v>43830</v>
      </c>
      <c r="E28" s="232"/>
      <c r="F28" s="232"/>
      <c r="G28" s="232"/>
      <c r="H28" s="232"/>
      <c r="I28" s="232"/>
      <c r="J28" s="232"/>
      <c r="K28" s="232"/>
      <c r="L28" s="232"/>
      <c r="M28" s="216" t="s">
        <v>517</v>
      </c>
      <c r="N28" s="233" t="s">
        <v>515</v>
      </c>
      <c r="O28" s="216" t="s">
        <v>458</v>
      </c>
      <c r="P28" s="232" t="s">
        <v>494</v>
      </c>
      <c r="Q28" s="232" t="s">
        <v>494</v>
      </c>
      <c r="R28" s="232">
        <v>2366.4</v>
      </c>
      <c r="S28" s="216" t="s">
        <v>501</v>
      </c>
      <c r="T28" s="216" t="s">
        <v>501</v>
      </c>
      <c r="U28" s="223" t="s">
        <v>309</v>
      </c>
      <c r="V28" s="224">
        <v>4</v>
      </c>
      <c r="W28" s="223" t="s">
        <v>506</v>
      </c>
      <c r="X28" s="223" t="str">
        <f>X27</f>
        <v>Не указываются</v>
      </c>
      <c r="Y28" s="223" t="s">
        <v>506</v>
      </c>
      <c r="Z28" s="225">
        <v>1</v>
      </c>
      <c r="AA28" s="225" t="s">
        <v>507</v>
      </c>
      <c r="AB28" s="224">
        <v>1944.6</v>
      </c>
      <c r="AC28" s="225" t="s">
        <v>309</v>
      </c>
      <c r="AD28" s="225">
        <v>2333.52936</v>
      </c>
      <c r="AE28" s="232" t="s">
        <v>494</v>
      </c>
      <c r="AF28" s="232">
        <v>31907942068</v>
      </c>
      <c r="AG28" s="232" t="s">
        <v>516</v>
      </c>
      <c r="AH28" s="232"/>
      <c r="AI28" s="232"/>
      <c r="AJ28" s="232">
        <v>43654</v>
      </c>
      <c r="AK28" s="232">
        <v>43664</v>
      </c>
      <c r="AL28" s="232" t="s">
        <v>494</v>
      </c>
      <c r="AM28" s="232" t="s">
        <v>494</v>
      </c>
      <c r="AN28" s="232" t="s">
        <v>494</v>
      </c>
      <c r="AO28" s="232" t="s">
        <v>494</v>
      </c>
      <c r="AP28" s="232">
        <v>43677</v>
      </c>
      <c r="AQ28" s="232">
        <v>43677</v>
      </c>
      <c r="AR28" s="232" t="s">
        <v>508</v>
      </c>
      <c r="AS28" s="232" t="s">
        <v>508</v>
      </c>
      <c r="AT28" s="232" t="s">
        <v>505</v>
      </c>
      <c r="AU28" s="232" t="s">
        <v>494</v>
      </c>
      <c r="AV28" s="232" t="s">
        <v>494</v>
      </c>
    </row>
    <row r="29" spans="1:48" ht="38.25" x14ac:dyDescent="0.25">
      <c r="A29" s="187">
        <f t="shared" si="1"/>
        <v>4</v>
      </c>
      <c r="B29" s="234" t="s">
        <v>458</v>
      </c>
      <c r="C29" s="216" t="s">
        <v>493</v>
      </c>
      <c r="D29" s="217">
        <v>43830</v>
      </c>
      <c r="E29" s="232"/>
      <c r="F29" s="232"/>
      <c r="G29" s="232"/>
      <c r="H29" s="232"/>
      <c r="I29" s="232"/>
      <c r="J29" s="232"/>
      <c r="K29" s="232"/>
      <c r="L29" s="232"/>
      <c r="M29" s="216" t="s">
        <v>517</v>
      </c>
      <c r="N29" s="232" t="s">
        <v>519</v>
      </c>
      <c r="O29" s="216" t="s">
        <v>458</v>
      </c>
      <c r="P29" s="232" t="s">
        <v>494</v>
      </c>
      <c r="Q29" s="232" t="s">
        <v>494</v>
      </c>
      <c r="R29" s="399">
        <v>12305.58</v>
      </c>
      <c r="S29" s="216" t="s">
        <v>501</v>
      </c>
      <c r="T29" s="216" t="s">
        <v>501</v>
      </c>
      <c r="U29" s="223" t="s">
        <v>309</v>
      </c>
      <c r="V29" s="224">
        <v>14</v>
      </c>
      <c r="W29" s="223" t="s">
        <v>309</v>
      </c>
      <c r="X29" s="223" t="str">
        <f t="shared" ref="X29:X30" si="2">X28</f>
        <v>Не указываются</v>
      </c>
      <c r="Y29" s="223" t="s">
        <v>309</v>
      </c>
      <c r="Z29" s="225">
        <v>1</v>
      </c>
      <c r="AA29" s="225"/>
      <c r="AB29" s="225">
        <v>476.72800000000001</v>
      </c>
      <c r="AC29" s="225" t="s">
        <v>509</v>
      </c>
      <c r="AD29" s="225">
        <v>572.07456000000002</v>
      </c>
      <c r="AE29" s="232" t="s">
        <v>494</v>
      </c>
      <c r="AF29" s="232">
        <v>31907809558</v>
      </c>
      <c r="AG29" s="232" t="s">
        <v>516</v>
      </c>
      <c r="AH29" s="232"/>
      <c r="AI29" s="232"/>
      <c r="AJ29" s="232"/>
      <c r="AK29" s="232"/>
      <c r="AL29" s="232" t="s">
        <v>494</v>
      </c>
      <c r="AM29" s="232" t="s">
        <v>494</v>
      </c>
      <c r="AN29" s="232" t="s">
        <v>494</v>
      </c>
      <c r="AO29" s="232" t="s">
        <v>494</v>
      </c>
      <c r="AP29" s="232">
        <v>43691</v>
      </c>
      <c r="AQ29" s="232">
        <v>43691</v>
      </c>
      <c r="AR29" s="232" t="s">
        <v>508</v>
      </c>
      <c r="AS29" s="232" t="s">
        <v>508</v>
      </c>
      <c r="AT29" s="232" t="s">
        <v>508</v>
      </c>
      <c r="AU29" s="232" t="s">
        <v>494</v>
      </c>
      <c r="AV29" s="232" t="s">
        <v>494</v>
      </c>
    </row>
    <row r="30" spans="1:48" ht="51" x14ac:dyDescent="0.25">
      <c r="A30" s="187">
        <f t="shared" si="1"/>
        <v>5</v>
      </c>
      <c r="B30" s="234" t="s">
        <v>458</v>
      </c>
      <c r="C30" s="216" t="s">
        <v>493</v>
      </c>
      <c r="D30" s="217">
        <v>43830</v>
      </c>
      <c r="E30" s="232"/>
      <c r="F30" s="232"/>
      <c r="G30" s="232"/>
      <c r="H30" s="232"/>
      <c r="I30" s="232"/>
      <c r="J30" s="232"/>
      <c r="K30" s="232"/>
      <c r="L30" s="232"/>
      <c r="M30" s="216" t="s">
        <v>517</v>
      </c>
      <c r="N30" s="232" t="s">
        <v>519</v>
      </c>
      <c r="O30" s="216" t="s">
        <v>458</v>
      </c>
      <c r="P30" s="232" t="s">
        <v>494</v>
      </c>
      <c r="Q30" s="232" t="s">
        <v>494</v>
      </c>
      <c r="R30" s="400"/>
      <c r="S30" s="216" t="s">
        <v>501</v>
      </c>
      <c r="T30" s="216" t="s">
        <v>501</v>
      </c>
      <c r="U30" s="223" t="s">
        <v>309</v>
      </c>
      <c r="V30" s="224">
        <v>14</v>
      </c>
      <c r="W30" s="223" t="s">
        <v>309</v>
      </c>
      <c r="X30" s="223" t="str">
        <f t="shared" si="2"/>
        <v>Не указываются</v>
      </c>
      <c r="Y30" s="223" t="s">
        <v>309</v>
      </c>
      <c r="Z30" s="225">
        <v>1</v>
      </c>
      <c r="AA30" s="225"/>
      <c r="AB30" s="225">
        <v>6680</v>
      </c>
      <c r="AC30" s="225" t="s">
        <v>510</v>
      </c>
      <c r="AD30" s="225">
        <v>8016</v>
      </c>
      <c r="AE30" s="232" t="s">
        <v>494</v>
      </c>
      <c r="AF30" s="232">
        <v>31907809558</v>
      </c>
      <c r="AG30" s="232" t="s">
        <v>516</v>
      </c>
      <c r="AH30" s="232"/>
      <c r="AI30" s="232"/>
      <c r="AJ30" s="232"/>
      <c r="AK30" s="232"/>
      <c r="AL30" s="232" t="s">
        <v>494</v>
      </c>
      <c r="AM30" s="232" t="s">
        <v>494</v>
      </c>
      <c r="AN30" s="232" t="s">
        <v>494</v>
      </c>
      <c r="AO30" s="232" t="s">
        <v>494</v>
      </c>
      <c r="AP30" s="232">
        <v>43686</v>
      </c>
      <c r="AQ30" s="232">
        <v>43686</v>
      </c>
      <c r="AR30" s="232" t="s">
        <v>505</v>
      </c>
      <c r="AS30" s="232" t="s">
        <v>505</v>
      </c>
      <c r="AT30" s="232" t="s">
        <v>505</v>
      </c>
      <c r="AU30" s="232" t="s">
        <v>494</v>
      </c>
      <c r="AV30" s="232" t="s">
        <v>494</v>
      </c>
    </row>
    <row r="31" spans="1:48" ht="51" x14ac:dyDescent="0.25">
      <c r="A31" s="187">
        <f t="shared" si="1"/>
        <v>6</v>
      </c>
      <c r="B31" s="234" t="s">
        <v>458</v>
      </c>
      <c r="C31" s="216" t="s">
        <v>493</v>
      </c>
      <c r="D31" s="217">
        <v>43830</v>
      </c>
      <c r="E31" s="232"/>
      <c r="F31" s="232"/>
      <c r="G31" s="232"/>
      <c r="H31" s="232"/>
      <c r="I31" s="232"/>
      <c r="J31" s="232"/>
      <c r="K31" s="232"/>
      <c r="L31" s="232"/>
      <c r="M31" s="232" t="s">
        <v>511</v>
      </c>
      <c r="N31" s="232" t="s">
        <v>518</v>
      </c>
      <c r="O31" s="216" t="s">
        <v>458</v>
      </c>
      <c r="P31" s="232" t="s">
        <v>494</v>
      </c>
      <c r="Q31" s="232" t="s">
        <v>494</v>
      </c>
      <c r="R31" s="232">
        <v>4723.32</v>
      </c>
      <c r="S31" s="216" t="s">
        <v>501</v>
      </c>
      <c r="T31" s="216" t="s">
        <v>501</v>
      </c>
      <c r="U31" s="223" t="s">
        <v>309</v>
      </c>
      <c r="V31" s="224">
        <v>2</v>
      </c>
      <c r="W31" s="223" t="s">
        <v>506</v>
      </c>
      <c r="X31" s="223" t="str">
        <f>X28</f>
        <v>Не указываются</v>
      </c>
      <c r="Y31" s="223" t="s">
        <v>506</v>
      </c>
      <c r="Z31" s="225">
        <v>1</v>
      </c>
      <c r="AA31" s="225" t="s">
        <v>512</v>
      </c>
      <c r="AB31" s="224">
        <v>4434.8999999999996</v>
      </c>
      <c r="AC31" s="225" t="s">
        <v>309</v>
      </c>
      <c r="AD31" s="225">
        <v>5321.9</v>
      </c>
      <c r="AE31" s="232" t="s">
        <v>494</v>
      </c>
      <c r="AF31" s="232">
        <v>31908131082</v>
      </c>
      <c r="AG31" s="232" t="s">
        <v>516</v>
      </c>
      <c r="AH31" s="232"/>
      <c r="AI31" s="232"/>
      <c r="AJ31" s="232">
        <v>43712</v>
      </c>
      <c r="AK31" s="232">
        <v>43717</v>
      </c>
      <c r="AL31" s="232" t="s">
        <v>494</v>
      </c>
      <c r="AM31" s="232" t="s">
        <v>494</v>
      </c>
      <c r="AN31" s="232" t="s">
        <v>494</v>
      </c>
      <c r="AO31" s="232" t="s">
        <v>494</v>
      </c>
      <c r="AP31" s="237">
        <v>43738</v>
      </c>
      <c r="AQ31" s="232">
        <v>43738</v>
      </c>
      <c r="AR31" s="232" t="s">
        <v>513</v>
      </c>
      <c r="AS31" s="232" t="s">
        <v>513</v>
      </c>
      <c r="AT31" s="232" t="s">
        <v>505</v>
      </c>
      <c r="AU31" s="232" t="s">
        <v>494</v>
      </c>
      <c r="AV31" s="232" t="s">
        <v>494</v>
      </c>
    </row>
  </sheetData>
  <mergeCells count="68">
    <mergeCell ref="R29:R30"/>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
  <sheetViews>
    <sheetView topLeftCell="A34" zoomScale="90" zoomScaleNormal="90" workbookViewId="0">
      <selection activeCell="J102" sqref="J102"/>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5" t="s">
        <v>67</v>
      </c>
    </row>
    <row r="2" spans="1:8" ht="18.75" x14ac:dyDescent="0.3">
      <c r="B2" s="15" t="s">
        <v>9</v>
      </c>
    </row>
    <row r="3" spans="1:8" ht="18.75" x14ac:dyDescent="0.3">
      <c r="B3" s="15" t="s">
        <v>441</v>
      </c>
    </row>
    <row r="4" spans="1:8" x14ac:dyDescent="0.25">
      <c r="B4" s="40"/>
    </row>
    <row r="5" spans="1:8" ht="18.75" x14ac:dyDescent="0.3">
      <c r="A5" s="403" t="s">
        <v>500</v>
      </c>
      <c r="B5" s="403"/>
      <c r="C5" s="76"/>
      <c r="D5" s="76"/>
      <c r="E5" s="76"/>
      <c r="F5" s="76"/>
      <c r="G5" s="76"/>
      <c r="H5" s="76"/>
    </row>
    <row r="6" spans="1:8" ht="18.75" x14ac:dyDescent="0.3">
      <c r="A6" s="201"/>
      <c r="B6" s="201"/>
      <c r="C6" s="201"/>
      <c r="D6" s="201"/>
      <c r="E6" s="201"/>
      <c r="F6" s="201"/>
      <c r="G6" s="201"/>
      <c r="H6" s="201"/>
    </row>
    <row r="7" spans="1:8" ht="18.75" x14ac:dyDescent="0.25">
      <c r="A7" s="257" t="s">
        <v>8</v>
      </c>
      <c r="B7" s="257"/>
      <c r="C7" s="151"/>
      <c r="D7" s="151"/>
      <c r="E7" s="151"/>
      <c r="F7" s="151"/>
      <c r="G7" s="151"/>
      <c r="H7" s="151"/>
    </row>
    <row r="8" spans="1:8" ht="18.75" x14ac:dyDescent="0.25">
      <c r="A8" s="151"/>
      <c r="B8" s="151"/>
      <c r="C8" s="151"/>
      <c r="D8" s="151"/>
      <c r="E8" s="151"/>
      <c r="F8" s="151"/>
      <c r="G8" s="151"/>
      <c r="H8" s="151"/>
    </row>
    <row r="9" spans="1:8" x14ac:dyDescent="0.25">
      <c r="A9" s="258" t="str">
        <f>'7. Паспорт отчет о закупке'!A9:AV9</f>
        <v>АО "НГТ-Энергия"</v>
      </c>
      <c r="B9" s="258"/>
      <c r="C9" s="152"/>
      <c r="D9" s="152"/>
      <c r="E9" s="152"/>
      <c r="F9" s="152"/>
      <c r="G9" s="152"/>
      <c r="H9" s="152"/>
    </row>
    <row r="10" spans="1:8" x14ac:dyDescent="0.25">
      <c r="A10" s="254" t="s">
        <v>7</v>
      </c>
      <c r="B10" s="254"/>
      <c r="C10" s="153"/>
      <c r="D10" s="153"/>
      <c r="E10" s="153"/>
      <c r="F10" s="153"/>
      <c r="G10" s="153"/>
      <c r="H10" s="153"/>
    </row>
    <row r="11" spans="1:8" ht="18.75" x14ac:dyDescent="0.25">
      <c r="A11" s="151"/>
      <c r="B11" s="151"/>
      <c r="C11" s="151"/>
      <c r="D11" s="151"/>
      <c r="E11" s="151"/>
      <c r="F11" s="151"/>
      <c r="G11" s="151"/>
      <c r="H11" s="151"/>
    </row>
    <row r="12" spans="1:8" s="59" customFormat="1" x14ac:dyDescent="0.25">
      <c r="A12" s="258" t="str">
        <f>'7. Паспорт отчет о закупке'!A12:AV12</f>
        <v>I_NGT7</v>
      </c>
      <c r="B12" s="258"/>
      <c r="C12" s="168"/>
      <c r="D12" s="168"/>
      <c r="E12" s="168"/>
      <c r="F12" s="168"/>
      <c r="G12" s="168"/>
      <c r="H12" s="168"/>
    </row>
    <row r="13" spans="1:8" x14ac:dyDescent="0.25">
      <c r="A13" s="254" t="s">
        <v>6</v>
      </c>
      <c r="B13" s="254"/>
      <c r="C13" s="153"/>
      <c r="D13" s="153"/>
      <c r="E13" s="153"/>
      <c r="F13" s="153"/>
      <c r="G13" s="153"/>
      <c r="H13" s="153"/>
    </row>
    <row r="14" spans="1:8" ht="18.75" x14ac:dyDescent="0.25">
      <c r="A14" s="11"/>
      <c r="B14" s="11"/>
      <c r="C14" s="11"/>
      <c r="D14" s="11"/>
      <c r="E14" s="11"/>
      <c r="F14" s="11"/>
      <c r="G14" s="11"/>
      <c r="H14" s="11"/>
    </row>
    <row r="15" spans="1:8" s="59" customFormat="1" x14ac:dyDescent="0.25">
      <c r="A15" s="259" t="str">
        <f>'7. Паспорт отчет о закупке'!A15:AV15</f>
        <v>Реконструкция ПС 35/6 кВ И-7 "Черноморская" в Северском районе</v>
      </c>
      <c r="B15" s="259"/>
      <c r="C15" s="168"/>
      <c r="D15" s="168"/>
      <c r="E15" s="168"/>
      <c r="F15" s="168"/>
      <c r="G15" s="168"/>
      <c r="H15" s="168"/>
    </row>
    <row r="16" spans="1:8" x14ac:dyDescent="0.25">
      <c r="A16" s="254" t="s">
        <v>5</v>
      </c>
      <c r="B16" s="254"/>
      <c r="C16" s="153"/>
      <c r="D16" s="153"/>
      <c r="E16" s="153"/>
      <c r="F16" s="153"/>
      <c r="G16" s="153"/>
      <c r="H16" s="153"/>
    </row>
    <row r="17" spans="1:2" x14ac:dyDescent="0.25">
      <c r="B17" s="128"/>
    </row>
    <row r="18" spans="1:2" ht="33.75" customHeight="1" x14ac:dyDescent="0.25">
      <c r="A18" s="401" t="s">
        <v>424</v>
      </c>
      <c r="B18" s="402"/>
    </row>
    <row r="19" spans="1:2" x14ac:dyDescent="0.25">
      <c r="B19" s="40"/>
    </row>
    <row r="20" spans="1:2" ht="16.5" thickBot="1" x14ac:dyDescent="0.3">
      <c r="B20" s="129"/>
    </row>
    <row r="21" spans="1:2" ht="16.5" thickBot="1" x14ac:dyDescent="0.3">
      <c r="A21" s="130" t="s">
        <v>316</v>
      </c>
      <c r="B21" s="188" t="str">
        <f>A15</f>
        <v>Реконструкция ПС 35/6 кВ И-7 "Черноморская" в Северском районе</v>
      </c>
    </row>
    <row r="22" spans="1:2" ht="16.5" thickBot="1" x14ac:dyDescent="0.3">
      <c r="A22" s="130" t="s">
        <v>317</v>
      </c>
      <c r="B22" s="188" t="s">
        <v>466</v>
      </c>
    </row>
    <row r="23" spans="1:2" ht="16.5" thickBot="1" x14ac:dyDescent="0.3">
      <c r="A23" s="130" t="s">
        <v>298</v>
      </c>
      <c r="B23" s="188" t="s">
        <v>467</v>
      </c>
    </row>
    <row r="24" spans="1:2" ht="16.5" thickBot="1" x14ac:dyDescent="0.3">
      <c r="A24" s="130" t="s">
        <v>318</v>
      </c>
      <c r="B24" s="188" t="s">
        <v>480</v>
      </c>
    </row>
    <row r="25" spans="1:2" ht="16.5" thickBot="1" x14ac:dyDescent="0.3">
      <c r="A25" s="131" t="s">
        <v>319</v>
      </c>
      <c r="B25" s="209" t="s">
        <v>446</v>
      </c>
    </row>
    <row r="26" spans="1:2" ht="16.5" thickBot="1" x14ac:dyDescent="0.3">
      <c r="A26" s="132" t="s">
        <v>320</v>
      </c>
      <c r="B26" s="188" t="s">
        <v>536</v>
      </c>
    </row>
    <row r="27" spans="1:2" ht="16.5" thickBot="1" x14ac:dyDescent="0.3">
      <c r="A27" s="138" t="s">
        <v>448</v>
      </c>
      <c r="B27" s="190">
        <v>45.85</v>
      </c>
    </row>
    <row r="28" spans="1:2" ht="16.5" thickBot="1" x14ac:dyDescent="0.3">
      <c r="A28" s="134" t="s">
        <v>321</v>
      </c>
      <c r="B28" s="190" t="s">
        <v>474</v>
      </c>
    </row>
    <row r="29" spans="1:2" ht="29.25" thickBot="1" x14ac:dyDescent="0.3">
      <c r="A29" s="139" t="s">
        <v>322</v>
      </c>
      <c r="B29" s="190">
        <v>42.13</v>
      </c>
    </row>
    <row r="30" spans="1:2" ht="29.25" thickBot="1" x14ac:dyDescent="0.3">
      <c r="A30" s="139" t="s">
        <v>323</v>
      </c>
      <c r="B30" s="190">
        <v>42.13</v>
      </c>
    </row>
    <row r="31" spans="1:2" ht="16.5" thickBot="1" x14ac:dyDescent="0.3">
      <c r="A31" s="134" t="s">
        <v>324</v>
      </c>
      <c r="B31" s="190"/>
    </row>
    <row r="32" spans="1:2" ht="29.25" thickBot="1" x14ac:dyDescent="0.3">
      <c r="A32" s="139" t="s">
        <v>325</v>
      </c>
      <c r="B32" s="190" t="s">
        <v>499</v>
      </c>
    </row>
    <row r="33" spans="1:2" ht="30.75" thickBot="1" x14ac:dyDescent="0.3">
      <c r="A33" s="134" t="s">
        <v>447</v>
      </c>
      <c r="B33" s="236">
        <f>B35</f>
        <v>0.69899999999999995</v>
      </c>
    </row>
    <row r="34" spans="1:2" ht="16.5" thickBot="1" x14ac:dyDescent="0.3">
      <c r="A34" s="134" t="s">
        <v>326</v>
      </c>
      <c r="B34" s="190">
        <v>100</v>
      </c>
    </row>
    <row r="35" spans="1:2" ht="16.5" thickBot="1" x14ac:dyDescent="0.3">
      <c r="A35" s="134" t="s">
        <v>327</v>
      </c>
      <c r="B35" s="190">
        <v>0.69899999999999995</v>
      </c>
    </row>
    <row r="36" spans="1:2" ht="16.5" thickBot="1" x14ac:dyDescent="0.3">
      <c r="A36" s="134" t="s">
        <v>328</v>
      </c>
      <c r="B36" s="190">
        <f>B35/1.2</f>
        <v>0.58250000000000002</v>
      </c>
    </row>
    <row r="37" spans="1:2" ht="29.25" thickBot="1" x14ac:dyDescent="0.3">
      <c r="A37" s="139" t="s">
        <v>525</v>
      </c>
      <c r="B37" s="190" t="s">
        <v>520</v>
      </c>
    </row>
    <row r="38" spans="1:2" ht="30.75" thickBot="1" x14ac:dyDescent="0.3">
      <c r="A38" s="134" t="s">
        <v>447</v>
      </c>
    </row>
    <row r="39" spans="1:2" ht="16.5" thickBot="1" x14ac:dyDescent="0.3">
      <c r="A39" s="134" t="s">
        <v>326</v>
      </c>
      <c r="B39" s="190">
        <v>100</v>
      </c>
    </row>
    <row r="40" spans="1:2" ht="16.5" thickBot="1" x14ac:dyDescent="0.3">
      <c r="A40" s="134" t="s">
        <v>327</v>
      </c>
      <c r="B40" s="190">
        <v>2.33</v>
      </c>
    </row>
    <row r="41" spans="1:2" ht="16.5" thickBot="1" x14ac:dyDescent="0.3">
      <c r="A41" s="134" t="s">
        <v>328</v>
      </c>
      <c r="B41" s="190">
        <f>B40/1.2</f>
        <v>1.9416666666666669</v>
      </c>
    </row>
    <row r="42" spans="1:2" ht="29.25" thickBot="1" x14ac:dyDescent="0.3">
      <c r="A42" s="139" t="s">
        <v>525</v>
      </c>
      <c r="B42" s="190" t="s">
        <v>521</v>
      </c>
    </row>
    <row r="43" spans="1:2" ht="30.75" thickBot="1" x14ac:dyDescent="0.3">
      <c r="A43" s="134" t="s">
        <v>447</v>
      </c>
      <c r="B43" s="190">
        <v>25.19</v>
      </c>
    </row>
    <row r="44" spans="1:2" ht="16.5" thickBot="1" x14ac:dyDescent="0.3">
      <c r="A44" s="134" t="s">
        <v>326</v>
      </c>
      <c r="B44" s="190">
        <v>100</v>
      </c>
    </row>
    <row r="45" spans="1:2" ht="16.5" thickBot="1" x14ac:dyDescent="0.3">
      <c r="A45" s="134" t="s">
        <v>327</v>
      </c>
      <c r="B45" s="190">
        <f>B43</f>
        <v>25.19</v>
      </c>
    </row>
    <row r="46" spans="1:2" ht="16.5" thickBot="1" x14ac:dyDescent="0.3">
      <c r="A46" s="134" t="s">
        <v>328</v>
      </c>
      <c r="B46" s="190">
        <v>20.99</v>
      </c>
    </row>
    <row r="47" spans="1:2" ht="29.25" thickBot="1" x14ac:dyDescent="0.3">
      <c r="A47" s="139" t="s">
        <v>329</v>
      </c>
      <c r="B47" s="190" t="s">
        <v>522</v>
      </c>
    </row>
    <row r="48" spans="1:2" ht="30.75" thickBot="1" x14ac:dyDescent="0.3">
      <c r="A48" s="134" t="s">
        <v>447</v>
      </c>
      <c r="B48" s="190">
        <v>0.57199999999999995</v>
      </c>
    </row>
    <row r="49" spans="1:2" ht="16.5" thickBot="1" x14ac:dyDescent="0.3">
      <c r="A49" s="134" t="s">
        <v>326</v>
      </c>
      <c r="B49" s="190">
        <v>100</v>
      </c>
    </row>
    <row r="50" spans="1:2" ht="16.5" thickBot="1" x14ac:dyDescent="0.3">
      <c r="A50" s="134" t="s">
        <v>327</v>
      </c>
      <c r="B50" s="190">
        <v>0.57199999999999995</v>
      </c>
    </row>
    <row r="51" spans="1:2" ht="16.5" thickBot="1" x14ac:dyDescent="0.3">
      <c r="A51" s="134" t="s">
        <v>328</v>
      </c>
      <c r="B51" s="190">
        <f>B50/1.2</f>
        <v>0.47666666666666663</v>
      </c>
    </row>
    <row r="52" spans="1:2" ht="29.25" thickBot="1" x14ac:dyDescent="0.3">
      <c r="A52" s="139" t="s">
        <v>525</v>
      </c>
      <c r="B52" s="190" t="s">
        <v>523</v>
      </c>
    </row>
    <row r="53" spans="1:2" ht="30.75" thickBot="1" x14ac:dyDescent="0.3">
      <c r="A53" s="134" t="s">
        <v>447</v>
      </c>
      <c r="B53" s="190">
        <v>8.016</v>
      </c>
    </row>
    <row r="54" spans="1:2" ht="16.5" thickBot="1" x14ac:dyDescent="0.3">
      <c r="A54" s="134" t="s">
        <v>326</v>
      </c>
      <c r="B54" s="190">
        <v>100</v>
      </c>
    </row>
    <row r="55" spans="1:2" ht="16.5" thickBot="1" x14ac:dyDescent="0.3">
      <c r="A55" s="134" t="s">
        <v>327</v>
      </c>
      <c r="B55" s="190">
        <v>8.016</v>
      </c>
    </row>
    <row r="56" spans="1:2" ht="16.5" thickBot="1" x14ac:dyDescent="0.3">
      <c r="A56" s="134" t="s">
        <v>328</v>
      </c>
      <c r="B56" s="190">
        <f>B55/1.2</f>
        <v>6.6800000000000006</v>
      </c>
    </row>
    <row r="57" spans="1:2" ht="29.25" thickBot="1" x14ac:dyDescent="0.3">
      <c r="A57" s="139" t="s">
        <v>325</v>
      </c>
      <c r="B57" s="190" t="s">
        <v>524</v>
      </c>
    </row>
    <row r="58" spans="1:2" ht="30.75" thickBot="1" x14ac:dyDescent="0.3">
      <c r="A58" s="134" t="s">
        <v>447</v>
      </c>
      <c r="B58" s="190">
        <v>5.3209999999999997</v>
      </c>
    </row>
    <row r="59" spans="1:2" ht="16.5" thickBot="1" x14ac:dyDescent="0.3">
      <c r="A59" s="134" t="s">
        <v>326</v>
      </c>
      <c r="B59" s="190">
        <v>100</v>
      </c>
    </row>
    <row r="60" spans="1:2" ht="16.5" thickBot="1" x14ac:dyDescent="0.3">
      <c r="A60" s="134" t="s">
        <v>327</v>
      </c>
      <c r="B60" s="190">
        <v>5.1100000000000003</v>
      </c>
    </row>
    <row r="61" spans="1:2" ht="16.5" thickBot="1" x14ac:dyDescent="0.3">
      <c r="A61" s="134" t="s">
        <v>328</v>
      </c>
      <c r="B61" s="190">
        <v>4.2594000000000003</v>
      </c>
    </row>
    <row r="62" spans="1:2" ht="29.25" thickBot="1" x14ac:dyDescent="0.3">
      <c r="A62" s="139" t="s">
        <v>329</v>
      </c>
      <c r="B62" s="190" t="s">
        <v>526</v>
      </c>
    </row>
    <row r="63" spans="1:2" ht="30.75" thickBot="1" x14ac:dyDescent="0.3">
      <c r="A63" s="134" t="s">
        <v>447</v>
      </c>
      <c r="B63" s="190">
        <v>1.5289999999999999</v>
      </c>
    </row>
    <row r="64" spans="1:2" ht="16.5" thickBot="1" x14ac:dyDescent="0.3">
      <c r="A64" s="134" t="s">
        <v>326</v>
      </c>
      <c r="B64" s="190"/>
    </row>
    <row r="65" spans="1:4" ht="16.5" thickBot="1" x14ac:dyDescent="0.3">
      <c r="A65" s="134" t="s">
        <v>327</v>
      </c>
      <c r="B65" s="190">
        <v>0.116745</v>
      </c>
    </row>
    <row r="66" spans="1:4" ht="16.5" thickBot="1" x14ac:dyDescent="0.3">
      <c r="A66" s="134" t="s">
        <v>328</v>
      </c>
      <c r="B66" s="190">
        <v>4.2594000000000003</v>
      </c>
    </row>
    <row r="67" spans="1:4" ht="16.5" thickBot="1" x14ac:dyDescent="0.3">
      <c r="A67" s="131" t="s">
        <v>330</v>
      </c>
      <c r="B67" s="190"/>
    </row>
    <row r="68" spans="1:4" ht="16.5" thickBot="1" x14ac:dyDescent="0.3">
      <c r="A68" s="131" t="s">
        <v>527</v>
      </c>
      <c r="B68" s="190">
        <v>43.37</v>
      </c>
      <c r="D68" s="235"/>
    </row>
    <row r="69" spans="1:4" ht="16.5" thickBot="1" x14ac:dyDescent="0.3">
      <c r="A69" s="131" t="s">
        <v>331</v>
      </c>
      <c r="B69" s="190"/>
    </row>
    <row r="70" spans="1:4" ht="16.5" thickBot="1" x14ac:dyDescent="0.3">
      <c r="A70" s="132" t="s">
        <v>332</v>
      </c>
      <c r="B70" s="190">
        <v>36.369999999999997</v>
      </c>
    </row>
    <row r="71" spans="1:4" ht="16.5" thickBot="1" x14ac:dyDescent="0.3">
      <c r="A71" s="139" t="s">
        <v>529</v>
      </c>
      <c r="B71" s="212">
        <v>1.331</v>
      </c>
    </row>
    <row r="72" spans="1:4" x14ac:dyDescent="0.25">
      <c r="A72" s="133" t="s">
        <v>333</v>
      </c>
      <c r="B72" s="212"/>
    </row>
    <row r="73" spans="1:4" x14ac:dyDescent="0.25">
      <c r="A73" s="136" t="s">
        <v>334</v>
      </c>
      <c r="B73" s="186" t="s">
        <v>458</v>
      </c>
    </row>
    <row r="74" spans="1:4" x14ac:dyDescent="0.25">
      <c r="A74" s="136" t="s">
        <v>335</v>
      </c>
      <c r="B74" s="186" t="s">
        <v>498</v>
      </c>
    </row>
    <row r="75" spans="1:4" x14ac:dyDescent="0.25">
      <c r="A75" s="136" t="s">
        <v>336</v>
      </c>
      <c r="B75" s="186"/>
    </row>
    <row r="76" spans="1:4" x14ac:dyDescent="0.25">
      <c r="A76" s="136" t="s">
        <v>337</v>
      </c>
      <c r="B76" s="186"/>
    </row>
    <row r="77" spans="1:4" ht="16.5" thickBot="1" x14ac:dyDescent="0.3">
      <c r="A77" s="137" t="s">
        <v>338</v>
      </c>
      <c r="B77" s="241" t="s">
        <v>509</v>
      </c>
    </row>
    <row r="78" spans="1:4" ht="30.75" thickBot="1" x14ac:dyDescent="0.3">
      <c r="A78" s="135" t="s">
        <v>339</v>
      </c>
      <c r="B78" s="188"/>
    </row>
    <row r="79" spans="1:4" ht="29.25" thickBot="1" x14ac:dyDescent="0.3">
      <c r="A79" s="131" t="s">
        <v>340</v>
      </c>
      <c r="B79" s="189"/>
    </row>
    <row r="80" spans="1:4" ht="16.5" thickBot="1" x14ac:dyDescent="0.3">
      <c r="A80" s="135" t="s">
        <v>324</v>
      </c>
      <c r="B80" s="188"/>
    </row>
    <row r="81" spans="1:2" ht="16.5" thickBot="1" x14ac:dyDescent="0.3">
      <c r="A81" s="135" t="s">
        <v>341</v>
      </c>
      <c r="B81" s="189"/>
    </row>
    <row r="82" spans="1:2" ht="16.5" thickBot="1" x14ac:dyDescent="0.3">
      <c r="A82" s="135" t="s">
        <v>342</v>
      </c>
      <c r="B82" s="189"/>
    </row>
    <row r="83" spans="1:2" ht="16.5" thickBot="1" x14ac:dyDescent="0.3">
      <c r="A83" s="140" t="s">
        <v>343</v>
      </c>
      <c r="B83" s="188"/>
    </row>
    <row r="84" spans="1:2" ht="16.5" thickBot="1" x14ac:dyDescent="0.3">
      <c r="A84" s="131" t="s">
        <v>344</v>
      </c>
      <c r="B84" s="188"/>
    </row>
    <row r="85" spans="1:2" ht="16.5" thickBot="1" x14ac:dyDescent="0.3">
      <c r="A85" s="136" t="s">
        <v>345</v>
      </c>
      <c r="B85" s="188" t="s">
        <v>528</v>
      </c>
    </row>
    <row r="86" spans="1:2" ht="16.5" thickBot="1" x14ac:dyDescent="0.3">
      <c r="A86" s="136" t="s">
        <v>346</v>
      </c>
      <c r="B86" s="188"/>
    </row>
    <row r="87" spans="1:2" ht="16.5" thickBot="1" x14ac:dyDescent="0.3">
      <c r="A87" s="136" t="s">
        <v>347</v>
      </c>
      <c r="B87" s="188"/>
    </row>
    <row r="88" spans="1:2" ht="29.25" thickBot="1" x14ac:dyDescent="0.3">
      <c r="A88" s="141" t="s">
        <v>348</v>
      </c>
      <c r="B88" s="188" t="s">
        <v>536</v>
      </c>
    </row>
    <row r="89" spans="1:2" ht="28.5" x14ac:dyDescent="0.25">
      <c r="A89" s="133" t="s">
        <v>349</v>
      </c>
      <c r="B89" s="242" t="s">
        <v>309</v>
      </c>
    </row>
    <row r="90" spans="1:2" x14ac:dyDescent="0.25">
      <c r="A90" s="136" t="s">
        <v>350</v>
      </c>
      <c r="B90" s="186"/>
    </row>
    <row r="91" spans="1:2" x14ac:dyDescent="0.25">
      <c r="A91" s="136" t="s">
        <v>351</v>
      </c>
      <c r="B91" s="186"/>
    </row>
    <row r="92" spans="1:2" x14ac:dyDescent="0.25">
      <c r="A92" s="136" t="s">
        <v>352</v>
      </c>
      <c r="B92" s="186"/>
    </row>
    <row r="93" spans="1:2" x14ac:dyDescent="0.25">
      <c r="A93" s="136" t="s">
        <v>353</v>
      </c>
      <c r="B93" s="186"/>
    </row>
    <row r="94" spans="1:2" ht="16.5" thickBot="1" x14ac:dyDescent="0.3">
      <c r="A94" s="142" t="s">
        <v>354</v>
      </c>
      <c r="B94" s="241"/>
    </row>
    <row r="97" spans="1:2" x14ac:dyDescent="0.25">
      <c r="A97" s="143"/>
      <c r="B97" s="144" t="s">
        <v>453</v>
      </c>
    </row>
    <row r="98" spans="1:2" x14ac:dyDescent="0.25">
      <c r="B98" s="145" t="s">
        <v>453</v>
      </c>
    </row>
    <row r="99" spans="1:2" x14ac:dyDescent="0.25">
      <c r="B99" s="14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zoomScale="70" zoomScaleNormal="7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3" t="str">
        <f>'1. паспорт местоположение'!A5:C5</f>
        <v>Год раскрытия информации: 2021 год</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8.75" x14ac:dyDescent="0.2">
      <c r="A6" s="257" t="s">
        <v>8</v>
      </c>
      <c r="B6" s="257"/>
      <c r="C6" s="257"/>
      <c r="D6" s="257"/>
      <c r="E6" s="257"/>
      <c r="F6" s="257"/>
      <c r="G6" s="257"/>
      <c r="H6" s="257"/>
      <c r="I6" s="257"/>
      <c r="J6" s="257"/>
      <c r="K6" s="257"/>
      <c r="L6" s="257"/>
      <c r="M6" s="257"/>
      <c r="N6" s="257"/>
      <c r="O6" s="257"/>
      <c r="P6" s="257"/>
      <c r="Q6" s="257"/>
      <c r="R6" s="257"/>
      <c r="S6" s="257"/>
      <c r="T6" s="151"/>
      <c r="U6" s="151"/>
      <c r="V6" s="151"/>
      <c r="W6" s="151"/>
      <c r="X6" s="151"/>
      <c r="Y6" s="151"/>
      <c r="Z6" s="151"/>
      <c r="AA6" s="151"/>
      <c r="AB6" s="151"/>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51"/>
      <c r="U7" s="151"/>
      <c r="V7" s="151"/>
      <c r="W7" s="151"/>
      <c r="X7" s="151"/>
      <c r="Y7" s="151"/>
      <c r="Z7" s="151"/>
      <c r="AA7" s="151"/>
      <c r="AB7" s="151"/>
    </row>
    <row r="8" spans="1:28" s="12" customFormat="1" ht="18.75" x14ac:dyDescent="0.2">
      <c r="A8" s="258" t="str">
        <f>'1. паспорт местоположение'!A9:C9</f>
        <v>АО "НГТ-Энергия"</v>
      </c>
      <c r="B8" s="258"/>
      <c r="C8" s="258"/>
      <c r="D8" s="258"/>
      <c r="E8" s="258"/>
      <c r="F8" s="258"/>
      <c r="G8" s="258"/>
      <c r="H8" s="258"/>
      <c r="I8" s="258"/>
      <c r="J8" s="258"/>
      <c r="K8" s="258"/>
      <c r="L8" s="258"/>
      <c r="M8" s="258"/>
      <c r="N8" s="258"/>
      <c r="O8" s="258"/>
      <c r="P8" s="258"/>
      <c r="Q8" s="258"/>
      <c r="R8" s="258"/>
      <c r="S8" s="258"/>
      <c r="T8" s="151"/>
      <c r="U8" s="151"/>
      <c r="V8" s="151"/>
      <c r="W8" s="151"/>
      <c r="X8" s="151"/>
      <c r="Y8" s="151"/>
      <c r="Z8" s="151"/>
      <c r="AA8" s="151"/>
      <c r="AB8" s="151"/>
    </row>
    <row r="9" spans="1:28" s="12" customFormat="1" ht="18.75" x14ac:dyDescent="0.2">
      <c r="A9" s="254" t="s">
        <v>7</v>
      </c>
      <c r="B9" s="254"/>
      <c r="C9" s="254"/>
      <c r="D9" s="254"/>
      <c r="E9" s="254"/>
      <c r="F9" s="254"/>
      <c r="G9" s="254"/>
      <c r="H9" s="254"/>
      <c r="I9" s="254"/>
      <c r="J9" s="254"/>
      <c r="K9" s="254"/>
      <c r="L9" s="254"/>
      <c r="M9" s="254"/>
      <c r="N9" s="254"/>
      <c r="O9" s="254"/>
      <c r="P9" s="254"/>
      <c r="Q9" s="254"/>
      <c r="R9" s="254"/>
      <c r="S9" s="254"/>
      <c r="T9" s="151"/>
      <c r="U9" s="151"/>
      <c r="V9" s="151"/>
      <c r="W9" s="151"/>
      <c r="X9" s="151"/>
      <c r="Y9" s="151"/>
      <c r="Z9" s="151"/>
      <c r="AA9" s="151"/>
      <c r="AB9" s="151"/>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51"/>
      <c r="U10" s="151"/>
      <c r="V10" s="151"/>
      <c r="W10" s="151"/>
      <c r="X10" s="151"/>
      <c r="Y10" s="151"/>
      <c r="Z10" s="151"/>
      <c r="AA10" s="151"/>
      <c r="AB10" s="151"/>
    </row>
    <row r="11" spans="1:28" s="12" customFormat="1" ht="18.75" x14ac:dyDescent="0.2">
      <c r="A11" s="258" t="str">
        <f>'1. паспорт местоположение'!A12:C12</f>
        <v>I_NGT7</v>
      </c>
      <c r="B11" s="258"/>
      <c r="C11" s="258"/>
      <c r="D11" s="258"/>
      <c r="E11" s="258"/>
      <c r="F11" s="258"/>
      <c r="G11" s="258"/>
      <c r="H11" s="258"/>
      <c r="I11" s="258"/>
      <c r="J11" s="258"/>
      <c r="K11" s="258"/>
      <c r="L11" s="258"/>
      <c r="M11" s="258"/>
      <c r="N11" s="258"/>
      <c r="O11" s="258"/>
      <c r="P11" s="258"/>
      <c r="Q11" s="258"/>
      <c r="R11" s="258"/>
      <c r="S11" s="258"/>
      <c r="T11" s="151"/>
      <c r="U11" s="151"/>
      <c r="V11" s="151"/>
      <c r="W11" s="151"/>
      <c r="X11" s="151"/>
      <c r="Y11" s="151"/>
      <c r="Z11" s="151"/>
      <c r="AA11" s="151"/>
      <c r="AB11" s="151"/>
    </row>
    <row r="12" spans="1:28" s="12" customFormat="1" ht="18.75" x14ac:dyDescent="0.2">
      <c r="A12" s="254" t="s">
        <v>6</v>
      </c>
      <c r="B12" s="254"/>
      <c r="C12" s="254"/>
      <c r="D12" s="254"/>
      <c r="E12" s="254"/>
      <c r="F12" s="254"/>
      <c r="G12" s="254"/>
      <c r="H12" s="254"/>
      <c r="I12" s="254"/>
      <c r="J12" s="254"/>
      <c r="K12" s="254"/>
      <c r="L12" s="254"/>
      <c r="M12" s="254"/>
      <c r="N12" s="254"/>
      <c r="O12" s="254"/>
      <c r="P12" s="254"/>
      <c r="Q12" s="254"/>
      <c r="R12" s="254"/>
      <c r="S12" s="254"/>
      <c r="T12" s="151"/>
      <c r="U12" s="151"/>
      <c r="V12" s="151"/>
      <c r="W12" s="151"/>
      <c r="X12" s="151"/>
      <c r="Y12" s="151"/>
      <c r="Z12" s="151"/>
      <c r="AA12" s="151"/>
      <c r="AB12" s="151"/>
    </row>
    <row r="13" spans="1:28" s="9"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164"/>
      <c r="U13" s="164"/>
      <c r="V13" s="164"/>
      <c r="W13" s="164"/>
      <c r="X13" s="164"/>
      <c r="Y13" s="164"/>
      <c r="Z13" s="164"/>
      <c r="AA13" s="164"/>
      <c r="AB13" s="164"/>
    </row>
    <row r="14" spans="1:28" s="3" customFormat="1" ht="15.75" x14ac:dyDescent="0.2">
      <c r="A14" s="258" t="str">
        <f>'1. паспорт местоположение'!A15:C15</f>
        <v>Реконструкция ПС 35/6 кВ И-7 "Черноморская" в Северском районе</v>
      </c>
      <c r="B14" s="258"/>
      <c r="C14" s="258"/>
      <c r="D14" s="258"/>
      <c r="E14" s="258"/>
      <c r="F14" s="258"/>
      <c r="G14" s="258"/>
      <c r="H14" s="258"/>
      <c r="I14" s="258"/>
      <c r="J14" s="258"/>
      <c r="K14" s="258"/>
      <c r="L14" s="258"/>
      <c r="M14" s="258"/>
      <c r="N14" s="258"/>
      <c r="O14" s="258"/>
      <c r="P14" s="258"/>
      <c r="Q14" s="258"/>
      <c r="R14" s="258"/>
      <c r="S14" s="258"/>
      <c r="T14" s="152"/>
      <c r="U14" s="152"/>
      <c r="V14" s="152"/>
      <c r="W14" s="152"/>
      <c r="X14" s="152"/>
      <c r="Y14" s="152"/>
      <c r="Z14" s="152"/>
      <c r="AA14" s="152"/>
      <c r="AB14" s="152"/>
    </row>
    <row r="15" spans="1:28" s="3" customFormat="1" ht="15" customHeight="1" x14ac:dyDescent="0.2">
      <c r="A15" s="254" t="s">
        <v>5</v>
      </c>
      <c r="B15" s="254"/>
      <c r="C15" s="254"/>
      <c r="D15" s="254"/>
      <c r="E15" s="254"/>
      <c r="F15" s="254"/>
      <c r="G15" s="254"/>
      <c r="H15" s="254"/>
      <c r="I15" s="254"/>
      <c r="J15" s="254"/>
      <c r="K15" s="254"/>
      <c r="L15" s="254"/>
      <c r="M15" s="254"/>
      <c r="N15" s="254"/>
      <c r="O15" s="254"/>
      <c r="P15" s="254"/>
      <c r="Q15" s="254"/>
      <c r="R15" s="254"/>
      <c r="S15" s="254"/>
      <c r="T15" s="153"/>
      <c r="U15" s="153"/>
      <c r="V15" s="153"/>
      <c r="W15" s="153"/>
      <c r="X15" s="153"/>
      <c r="Y15" s="153"/>
      <c r="Z15" s="153"/>
      <c r="AA15" s="153"/>
      <c r="AB15" s="153"/>
    </row>
    <row r="16" spans="1:28"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5" t="s">
        <v>400</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63" t="s">
        <v>4</v>
      </c>
      <c r="B19" s="263" t="s">
        <v>98</v>
      </c>
      <c r="C19" s="264" t="s">
        <v>315</v>
      </c>
      <c r="D19" s="263" t="s">
        <v>314</v>
      </c>
      <c r="E19" s="263" t="s">
        <v>97</v>
      </c>
      <c r="F19" s="263" t="s">
        <v>96</v>
      </c>
      <c r="G19" s="263" t="s">
        <v>310</v>
      </c>
      <c r="H19" s="263" t="s">
        <v>95</v>
      </c>
      <c r="I19" s="263" t="s">
        <v>94</v>
      </c>
      <c r="J19" s="263" t="s">
        <v>93</v>
      </c>
      <c r="K19" s="263" t="s">
        <v>92</v>
      </c>
      <c r="L19" s="263" t="s">
        <v>91</v>
      </c>
      <c r="M19" s="263" t="s">
        <v>90</v>
      </c>
      <c r="N19" s="263" t="s">
        <v>89</v>
      </c>
      <c r="O19" s="263" t="s">
        <v>88</v>
      </c>
      <c r="P19" s="263" t="s">
        <v>87</v>
      </c>
      <c r="Q19" s="263" t="s">
        <v>313</v>
      </c>
      <c r="R19" s="263"/>
      <c r="S19" s="266" t="s">
        <v>394</v>
      </c>
      <c r="T19" s="4"/>
      <c r="U19" s="4"/>
      <c r="V19" s="4"/>
      <c r="W19" s="4"/>
      <c r="X19" s="4"/>
      <c r="Y19" s="4"/>
    </row>
    <row r="20" spans="1:28" s="3" customFormat="1" ht="180.75" customHeight="1" x14ac:dyDescent="0.2">
      <c r="A20" s="263"/>
      <c r="B20" s="263"/>
      <c r="C20" s="265"/>
      <c r="D20" s="263"/>
      <c r="E20" s="263"/>
      <c r="F20" s="263"/>
      <c r="G20" s="263"/>
      <c r="H20" s="263"/>
      <c r="I20" s="263"/>
      <c r="J20" s="263"/>
      <c r="K20" s="263"/>
      <c r="L20" s="263"/>
      <c r="M20" s="263"/>
      <c r="N20" s="263"/>
      <c r="O20" s="263"/>
      <c r="P20" s="263"/>
      <c r="Q20" s="38" t="s">
        <v>311</v>
      </c>
      <c r="R20" s="39" t="s">
        <v>312</v>
      </c>
      <c r="S20" s="266"/>
      <c r="T20" s="28"/>
      <c r="U20" s="28"/>
      <c r="V20" s="28"/>
      <c r="W20" s="28"/>
      <c r="X20" s="28"/>
      <c r="Y20" s="28"/>
      <c r="Z20" s="27"/>
      <c r="AA20" s="27"/>
      <c r="AB20" s="27"/>
    </row>
    <row r="21" spans="1:28" s="3" customFormat="1" ht="18.75" x14ac:dyDescent="0.2">
      <c r="A21" s="38">
        <v>1</v>
      </c>
      <c r="B21" s="43">
        <v>2</v>
      </c>
      <c r="C21" s="38">
        <v>3</v>
      </c>
      <c r="D21" s="43">
        <v>4</v>
      </c>
      <c r="E21" s="38">
        <v>5</v>
      </c>
      <c r="F21" s="43">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3" customFormat="1" ht="32.25" customHeight="1" x14ac:dyDescent="0.2">
      <c r="A22" s="38"/>
      <c r="B22" s="43" t="s">
        <v>446</v>
      </c>
      <c r="C22" s="180" t="s">
        <v>446</v>
      </c>
      <c r="D22" s="180" t="s">
        <v>446</v>
      </c>
      <c r="E22" s="180" t="s">
        <v>446</v>
      </c>
      <c r="F22" s="180" t="s">
        <v>446</v>
      </c>
      <c r="G22" s="180" t="s">
        <v>446</v>
      </c>
      <c r="H22" s="180" t="s">
        <v>446</v>
      </c>
      <c r="I22" s="180" t="s">
        <v>446</v>
      </c>
      <c r="J22" s="180" t="s">
        <v>446</v>
      </c>
      <c r="K22" s="180" t="s">
        <v>446</v>
      </c>
      <c r="L22" s="180" t="s">
        <v>446</v>
      </c>
      <c r="M22" s="180" t="s">
        <v>446</v>
      </c>
      <c r="N22" s="180" t="s">
        <v>446</v>
      </c>
      <c r="O22" s="180" t="s">
        <v>446</v>
      </c>
      <c r="P22" s="180" t="s">
        <v>446</v>
      </c>
      <c r="Q22" s="180" t="s">
        <v>446</v>
      </c>
      <c r="R22" s="180" t="s">
        <v>446</v>
      </c>
      <c r="S22" s="179" t="s">
        <v>446</v>
      </c>
      <c r="T22" s="28"/>
      <c r="U22" s="28"/>
      <c r="V22" s="28"/>
      <c r="W22" s="28"/>
      <c r="X22" s="28"/>
      <c r="Y22" s="28"/>
      <c r="Z22" s="27"/>
      <c r="AA22" s="27"/>
      <c r="AB22" s="27"/>
    </row>
    <row r="23" spans="1:28" ht="20.25" customHeight="1" x14ac:dyDescent="0.25">
      <c r="A23" s="124"/>
      <c r="B23" s="43" t="s">
        <v>308</v>
      </c>
      <c r="C23" s="43"/>
      <c r="D23" s="43"/>
      <c r="E23" s="124" t="s">
        <v>309</v>
      </c>
      <c r="F23" s="124" t="s">
        <v>309</v>
      </c>
      <c r="G23" s="124" t="s">
        <v>309</v>
      </c>
      <c r="H23" s="124"/>
      <c r="I23" s="124"/>
      <c r="J23" s="124"/>
      <c r="K23" s="124"/>
      <c r="L23" s="124"/>
      <c r="M23" s="124"/>
      <c r="N23" s="124"/>
      <c r="O23" s="124"/>
      <c r="P23" s="124"/>
      <c r="Q23" s="125"/>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tabSelected="1" zoomScale="70" zoomScaleNormal="70" workbookViewId="0">
      <selection activeCell="A6" sqref="A6:T6"/>
    </sheetView>
  </sheetViews>
  <sheetFormatPr defaultColWidth="10.7109375" defaultRowHeight="15.75" x14ac:dyDescent="0.25"/>
  <cols>
    <col min="1" max="1" width="9.5703125" style="48" customWidth="1"/>
    <col min="2" max="2" width="10.7109375" style="48" customWidth="1"/>
    <col min="3" max="3" width="12.7109375" style="48" customWidth="1"/>
    <col min="4" max="4" width="16.140625" style="48" customWidth="1"/>
    <col min="5" max="8" width="15.28515625" style="48" customWidth="1"/>
    <col min="9" max="9" width="9.5703125" style="48" customWidth="1"/>
    <col min="10" max="10" width="9.28515625" style="48" customWidth="1"/>
    <col min="11" max="11" width="10.28515625" style="48" customWidth="1"/>
    <col min="12" max="12" width="9.42578125" style="48" customWidth="1"/>
    <col min="13" max="13" width="10" style="48" customWidth="1"/>
    <col min="14" max="14" width="10.85546875" style="48" customWidth="1"/>
    <col min="15" max="15" width="10.4257812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5"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3" t="str">
        <f>'1. паспорт местоположение'!A5:C5</f>
        <v>Год раскрытия информации: 2021 год</v>
      </c>
      <c r="B6" s="253"/>
      <c r="C6" s="253"/>
      <c r="D6" s="253"/>
      <c r="E6" s="253"/>
      <c r="F6" s="253"/>
      <c r="G6" s="253"/>
      <c r="H6" s="253"/>
      <c r="I6" s="253"/>
      <c r="J6" s="253"/>
      <c r="K6" s="253"/>
      <c r="L6" s="253"/>
      <c r="M6" s="253"/>
      <c r="N6" s="253"/>
      <c r="O6" s="253"/>
      <c r="P6" s="253"/>
      <c r="Q6" s="253"/>
      <c r="R6" s="253"/>
      <c r="S6" s="253"/>
      <c r="T6" s="253"/>
    </row>
    <row r="7" spans="1:20" s="12" customFormat="1" x14ac:dyDescent="0.2">
      <c r="A7" s="17"/>
      <c r="H7" s="16"/>
    </row>
    <row r="8" spans="1:20" s="12" customFormat="1" ht="18.75" x14ac:dyDescent="0.2">
      <c r="A8" s="257" t="s">
        <v>8</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
      <c r="A10" s="258" t="str">
        <f>'2. паспорт  ТП'!A8:S8</f>
        <v>АО "НГТ-Энергия"</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
      <c r="A11" s="254" t="s">
        <v>7</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
      <c r="A13" s="258" t="str">
        <f>'1. паспорт местоположение'!A12:C12</f>
        <v>I_NGT7</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
      <c r="A14" s="254" t="s">
        <v>6</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38.25" customHeight="1" x14ac:dyDescent="0.2">
      <c r="A16" s="259" t="str">
        <f>'2. паспорт  ТП'!A14:S14</f>
        <v>Реконструкция ПС 35/6 кВ И-7 "Черноморская" в Северском районе</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4" t="s">
        <v>5</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6" t="s">
        <v>404</v>
      </c>
      <c r="B19" s="256"/>
      <c r="C19" s="256"/>
      <c r="D19" s="256"/>
      <c r="E19" s="256"/>
      <c r="F19" s="256"/>
      <c r="G19" s="256"/>
      <c r="H19" s="256"/>
      <c r="I19" s="256"/>
      <c r="J19" s="256"/>
      <c r="K19" s="256"/>
      <c r="L19" s="256"/>
      <c r="M19" s="256"/>
      <c r="N19" s="256"/>
      <c r="O19" s="256"/>
      <c r="P19" s="256"/>
      <c r="Q19" s="256"/>
      <c r="R19" s="256"/>
      <c r="S19" s="256"/>
      <c r="T19" s="256"/>
    </row>
    <row r="20" spans="1:113" s="56"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4</v>
      </c>
      <c r="B21" s="281" t="s">
        <v>461</v>
      </c>
      <c r="C21" s="282"/>
      <c r="D21" s="285" t="s">
        <v>110</v>
      </c>
      <c r="E21" s="281" t="s">
        <v>433</v>
      </c>
      <c r="F21" s="282"/>
      <c r="G21" s="281" t="s">
        <v>224</v>
      </c>
      <c r="H21" s="282"/>
      <c r="I21" s="281" t="s">
        <v>109</v>
      </c>
      <c r="J21" s="282"/>
      <c r="K21" s="285" t="s">
        <v>108</v>
      </c>
      <c r="L21" s="281" t="s">
        <v>107</v>
      </c>
      <c r="M21" s="282"/>
      <c r="N21" s="281" t="s">
        <v>429</v>
      </c>
      <c r="O21" s="282"/>
      <c r="P21" s="285" t="s">
        <v>106</v>
      </c>
      <c r="Q21" s="274" t="s">
        <v>105</v>
      </c>
      <c r="R21" s="275"/>
      <c r="S21" s="274" t="s">
        <v>104</v>
      </c>
      <c r="T21" s="276"/>
    </row>
    <row r="22" spans="1:113" ht="204.75" customHeight="1" x14ac:dyDescent="0.25">
      <c r="A22" s="279"/>
      <c r="B22" s="283"/>
      <c r="C22" s="284"/>
      <c r="D22" s="287"/>
      <c r="E22" s="283"/>
      <c r="F22" s="284"/>
      <c r="G22" s="283"/>
      <c r="H22" s="284"/>
      <c r="I22" s="283"/>
      <c r="J22" s="284"/>
      <c r="K22" s="286"/>
      <c r="L22" s="283"/>
      <c r="M22" s="284"/>
      <c r="N22" s="283"/>
      <c r="O22" s="284"/>
      <c r="P22" s="286"/>
      <c r="Q22" s="89" t="s">
        <v>103</v>
      </c>
      <c r="R22" s="89" t="s">
        <v>403</v>
      </c>
      <c r="S22" s="89" t="s">
        <v>102</v>
      </c>
      <c r="T22" s="89" t="s">
        <v>101</v>
      </c>
    </row>
    <row r="23" spans="1:113" ht="51.75" customHeight="1" x14ac:dyDescent="0.25">
      <c r="A23" s="280"/>
      <c r="B23" s="156" t="s">
        <v>99</v>
      </c>
      <c r="C23" s="156" t="s">
        <v>100</v>
      </c>
      <c r="D23" s="286"/>
      <c r="E23" s="156" t="s">
        <v>99</v>
      </c>
      <c r="F23" s="156" t="s">
        <v>100</v>
      </c>
      <c r="G23" s="156" t="s">
        <v>99</v>
      </c>
      <c r="H23" s="156" t="s">
        <v>100</v>
      </c>
      <c r="I23" s="156" t="s">
        <v>99</v>
      </c>
      <c r="J23" s="156" t="s">
        <v>100</v>
      </c>
      <c r="K23" s="156" t="s">
        <v>99</v>
      </c>
      <c r="L23" s="156" t="s">
        <v>99</v>
      </c>
      <c r="M23" s="156" t="s">
        <v>100</v>
      </c>
      <c r="N23" s="156" t="s">
        <v>99</v>
      </c>
      <c r="O23" s="156" t="s">
        <v>100</v>
      </c>
      <c r="P23" s="157" t="s">
        <v>99</v>
      </c>
      <c r="Q23" s="89" t="s">
        <v>99</v>
      </c>
      <c r="R23" s="89" t="s">
        <v>99</v>
      </c>
      <c r="S23" s="89" t="s">
        <v>99</v>
      </c>
      <c r="T23" s="89" t="s">
        <v>99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75" customFormat="1" ht="75" x14ac:dyDescent="0.25">
      <c r="A25" s="271">
        <f>A24+1-IF(ROW(A25) = 25,1,0)</f>
        <v>1</v>
      </c>
      <c r="B25" s="267" t="s">
        <v>477</v>
      </c>
      <c r="C25" s="267" t="s">
        <v>477</v>
      </c>
      <c r="D25" s="267" t="s">
        <v>549</v>
      </c>
      <c r="E25" s="244" t="s">
        <v>544</v>
      </c>
      <c r="F25" s="244" t="s">
        <v>550</v>
      </c>
      <c r="G25" s="244" t="s">
        <v>553</v>
      </c>
      <c r="H25" s="244" t="s">
        <v>560</v>
      </c>
      <c r="I25" s="244" t="s">
        <v>569</v>
      </c>
      <c r="J25" s="244" t="s">
        <v>570</v>
      </c>
      <c r="K25" s="267" t="s">
        <v>446</v>
      </c>
      <c r="L25" s="267">
        <v>35</v>
      </c>
      <c r="M25" s="267">
        <v>35</v>
      </c>
      <c r="N25" s="267">
        <v>8</v>
      </c>
      <c r="O25" s="267">
        <v>8</v>
      </c>
      <c r="P25" s="267" t="s">
        <v>446</v>
      </c>
      <c r="Q25" s="267" t="s">
        <v>452</v>
      </c>
      <c r="R25" s="267" t="s">
        <v>452</v>
      </c>
      <c r="S25" s="267" t="s">
        <v>452</v>
      </c>
      <c r="T25" s="267" t="s">
        <v>452</v>
      </c>
    </row>
    <row r="26" spans="1:113" ht="75" x14ac:dyDescent="0.25">
      <c r="A26" s="272"/>
      <c r="B26" s="268"/>
      <c r="C26" s="268"/>
      <c r="D26" s="268"/>
      <c r="E26" s="244" t="s">
        <v>544</v>
      </c>
      <c r="F26" s="244" t="s">
        <v>550</v>
      </c>
      <c r="G26" s="244" t="s">
        <v>554</v>
      </c>
      <c r="H26" s="244" t="s">
        <v>561</v>
      </c>
      <c r="I26" s="244" t="s">
        <v>569</v>
      </c>
      <c r="J26" s="244" t="s">
        <v>570</v>
      </c>
      <c r="K26" s="268"/>
      <c r="L26" s="268"/>
      <c r="M26" s="268"/>
      <c r="N26" s="268"/>
      <c r="O26" s="268"/>
      <c r="P26" s="268"/>
      <c r="Q26" s="268"/>
      <c r="R26" s="268"/>
      <c r="S26" s="268"/>
      <c r="T26" s="268"/>
    </row>
    <row r="27" spans="1:113" s="54" customFormat="1" ht="75" x14ac:dyDescent="0.2">
      <c r="A27" s="272"/>
      <c r="B27" s="268"/>
      <c r="C27" s="268"/>
      <c r="D27" s="268"/>
      <c r="E27" s="244" t="s">
        <v>545</v>
      </c>
      <c r="F27" s="244" t="s">
        <v>550</v>
      </c>
      <c r="G27" s="244" t="s">
        <v>545</v>
      </c>
      <c r="H27" s="244" t="s">
        <v>562</v>
      </c>
      <c r="I27" s="244" t="s">
        <v>545</v>
      </c>
      <c r="J27" s="244" t="s">
        <v>570</v>
      </c>
      <c r="K27" s="268"/>
      <c r="L27" s="268"/>
      <c r="M27" s="268"/>
      <c r="N27" s="268"/>
      <c r="O27" s="268"/>
      <c r="P27" s="268"/>
      <c r="Q27" s="268"/>
      <c r="R27" s="268"/>
      <c r="S27" s="268"/>
      <c r="T27" s="268"/>
    </row>
    <row r="28" spans="1:113" s="54" customFormat="1" ht="30" x14ac:dyDescent="0.2">
      <c r="A28" s="272"/>
      <c r="B28" s="268"/>
      <c r="C28" s="268"/>
      <c r="D28" s="268"/>
      <c r="E28" s="244" t="s">
        <v>545</v>
      </c>
      <c r="F28" s="244" t="s">
        <v>551</v>
      </c>
      <c r="G28" s="244" t="s">
        <v>545</v>
      </c>
      <c r="H28" s="244" t="s">
        <v>563</v>
      </c>
      <c r="I28" s="244" t="s">
        <v>545</v>
      </c>
      <c r="J28" s="244" t="s">
        <v>570</v>
      </c>
      <c r="K28" s="268"/>
      <c r="L28" s="268"/>
      <c r="M28" s="268"/>
      <c r="N28" s="268"/>
      <c r="O28" s="268"/>
      <c r="P28" s="268"/>
      <c r="Q28" s="268"/>
      <c r="R28" s="268"/>
      <c r="S28" s="268"/>
      <c r="T28" s="268"/>
    </row>
    <row r="29" spans="1:113" ht="30" x14ac:dyDescent="0.25">
      <c r="A29" s="272"/>
      <c r="B29" s="268"/>
      <c r="C29" s="268"/>
      <c r="D29" s="268"/>
      <c r="E29" s="244" t="s">
        <v>545</v>
      </c>
      <c r="F29" s="244" t="s">
        <v>551</v>
      </c>
      <c r="G29" s="244" t="s">
        <v>545</v>
      </c>
      <c r="H29" s="244" t="s">
        <v>564</v>
      </c>
      <c r="I29" s="244" t="s">
        <v>545</v>
      </c>
      <c r="J29" s="244" t="s">
        <v>570</v>
      </c>
      <c r="K29" s="268"/>
      <c r="L29" s="268"/>
      <c r="M29" s="268"/>
      <c r="N29" s="268"/>
      <c r="O29" s="268"/>
      <c r="P29" s="268"/>
      <c r="Q29" s="268"/>
      <c r="R29" s="268"/>
      <c r="S29" s="268"/>
      <c r="T29" s="268"/>
    </row>
    <row r="30" spans="1:113" ht="75" x14ac:dyDescent="0.25">
      <c r="A30" s="272"/>
      <c r="B30" s="268"/>
      <c r="C30" s="268"/>
      <c r="D30" s="268"/>
      <c r="E30" s="244" t="s">
        <v>544</v>
      </c>
      <c r="F30" s="244" t="s">
        <v>550</v>
      </c>
      <c r="G30" s="244" t="s">
        <v>555</v>
      </c>
      <c r="H30" s="244" t="s">
        <v>565</v>
      </c>
      <c r="I30" s="244" t="s">
        <v>569</v>
      </c>
      <c r="J30" s="244" t="s">
        <v>570</v>
      </c>
      <c r="K30" s="268"/>
      <c r="L30" s="268"/>
      <c r="M30" s="268"/>
      <c r="N30" s="268"/>
      <c r="O30" s="268"/>
      <c r="P30" s="268"/>
      <c r="Q30" s="268"/>
      <c r="R30" s="268"/>
      <c r="S30" s="268"/>
      <c r="T30" s="268"/>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ht="75" x14ac:dyDescent="0.25">
      <c r="A31" s="272"/>
      <c r="B31" s="268"/>
      <c r="C31" s="268"/>
      <c r="D31" s="268"/>
      <c r="E31" s="244" t="s">
        <v>544</v>
      </c>
      <c r="F31" s="244" t="s">
        <v>550</v>
      </c>
      <c r="G31" s="244" t="s">
        <v>556</v>
      </c>
      <c r="H31" s="244" t="s">
        <v>566</v>
      </c>
      <c r="I31" s="244" t="s">
        <v>569</v>
      </c>
      <c r="J31" s="244" t="s">
        <v>570</v>
      </c>
      <c r="K31" s="268"/>
      <c r="L31" s="268"/>
      <c r="M31" s="268"/>
      <c r="N31" s="268"/>
      <c r="O31" s="268"/>
      <c r="P31" s="268"/>
      <c r="Q31" s="268"/>
      <c r="R31" s="268"/>
      <c r="S31" s="268"/>
      <c r="T31" s="268"/>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ht="120" x14ac:dyDescent="0.25">
      <c r="A32" s="272"/>
      <c r="B32" s="268"/>
      <c r="C32" s="268"/>
      <c r="D32" s="268"/>
      <c r="E32" s="244" t="s">
        <v>546</v>
      </c>
      <c r="F32" s="244" t="s">
        <v>547</v>
      </c>
      <c r="G32" s="244" t="s">
        <v>557</v>
      </c>
      <c r="H32" s="244" t="s">
        <v>557</v>
      </c>
      <c r="I32" s="244" t="s">
        <v>569</v>
      </c>
      <c r="J32" s="244" t="s">
        <v>570</v>
      </c>
      <c r="K32" s="268"/>
      <c r="L32" s="268"/>
      <c r="M32" s="268"/>
      <c r="N32" s="268"/>
      <c r="O32" s="268"/>
      <c r="P32" s="268"/>
      <c r="Q32" s="268"/>
      <c r="R32" s="268"/>
      <c r="S32" s="268"/>
      <c r="T32" s="268"/>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49" customFormat="1" ht="120" x14ac:dyDescent="0.25">
      <c r="A33" s="272"/>
      <c r="B33" s="268"/>
      <c r="C33" s="268"/>
      <c r="D33" s="268"/>
      <c r="E33" s="244" t="s">
        <v>547</v>
      </c>
      <c r="F33" s="244" t="s">
        <v>547</v>
      </c>
      <c r="G33" s="244" t="s">
        <v>558</v>
      </c>
      <c r="H33" s="244" t="s">
        <v>558</v>
      </c>
      <c r="I33" s="244" t="s">
        <v>569</v>
      </c>
      <c r="J33" s="244" t="s">
        <v>570</v>
      </c>
      <c r="K33" s="268"/>
      <c r="L33" s="268"/>
      <c r="M33" s="268"/>
      <c r="N33" s="268"/>
      <c r="O33" s="268"/>
      <c r="P33" s="268"/>
      <c r="Q33" s="268"/>
      <c r="R33" s="268"/>
      <c r="S33" s="268"/>
      <c r="T33" s="268"/>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1:113" s="49" customFormat="1" ht="75" x14ac:dyDescent="0.25">
      <c r="A34" s="272"/>
      <c r="B34" s="268"/>
      <c r="C34" s="268"/>
      <c r="D34" s="268"/>
      <c r="E34" s="270" t="s">
        <v>548</v>
      </c>
      <c r="F34" s="244" t="s">
        <v>552</v>
      </c>
      <c r="G34" s="270" t="s">
        <v>559</v>
      </c>
      <c r="H34" s="244" t="s">
        <v>567</v>
      </c>
      <c r="I34" s="244" t="s">
        <v>569</v>
      </c>
      <c r="J34" s="244" t="s">
        <v>570</v>
      </c>
      <c r="K34" s="268"/>
      <c r="L34" s="268"/>
      <c r="M34" s="268"/>
      <c r="N34" s="268"/>
      <c r="O34" s="268"/>
      <c r="P34" s="268"/>
      <c r="Q34" s="268"/>
      <c r="R34" s="268"/>
      <c r="S34" s="268"/>
      <c r="T34" s="268"/>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1:113" s="49" customFormat="1" ht="75" x14ac:dyDescent="0.25">
      <c r="A35" s="273"/>
      <c r="B35" s="269"/>
      <c r="C35" s="269"/>
      <c r="D35" s="269"/>
      <c r="E35" s="270"/>
      <c r="F35" s="244" t="s">
        <v>552</v>
      </c>
      <c r="G35" s="270"/>
      <c r="H35" s="244" t="s">
        <v>568</v>
      </c>
      <c r="I35" s="244" t="s">
        <v>569</v>
      </c>
      <c r="J35" s="244" t="s">
        <v>570</v>
      </c>
      <c r="K35" s="269"/>
      <c r="L35" s="269"/>
      <c r="M35" s="269"/>
      <c r="N35" s="269"/>
      <c r="O35" s="269"/>
      <c r="P35" s="269"/>
      <c r="Q35" s="269"/>
      <c r="R35" s="269"/>
      <c r="S35" s="269"/>
      <c r="T35" s="269"/>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1:113" s="49" customFormat="1" x14ac:dyDescent="0.25">
      <c r="B36" s="51"/>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1:113" s="49" customFormat="1" x14ac:dyDescent="0.25">
      <c r="B37" s="51"/>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1:113" s="49" customFormat="1" x14ac:dyDescent="0.25">
      <c r="B38" s="51"/>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1:113" s="49" customFormat="1" x14ac:dyDescent="0.25">
      <c r="B39" s="51"/>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1:113" s="49" customFormat="1" x14ac:dyDescent="0.25">
      <c r="B40" s="51"/>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1: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1: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42">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 ref="A25:A35"/>
    <mergeCell ref="B25:B35"/>
    <mergeCell ref="C25:C35"/>
    <mergeCell ref="D25:D35"/>
    <mergeCell ref="A6:T6"/>
    <mergeCell ref="Q21:R21"/>
    <mergeCell ref="S21:T21"/>
    <mergeCell ref="A8:T8"/>
    <mergeCell ref="A9:T9"/>
    <mergeCell ref="A10:T10"/>
    <mergeCell ref="A11:T11"/>
    <mergeCell ref="A12:T12"/>
    <mergeCell ref="A13:T13"/>
    <mergeCell ref="A14:T14"/>
    <mergeCell ref="A15:T15"/>
    <mergeCell ref="A16:T16"/>
    <mergeCell ref="R25:R35"/>
    <mergeCell ref="S25:S35"/>
    <mergeCell ref="T25:T35"/>
    <mergeCell ref="E34:E35"/>
    <mergeCell ref="G34:G35"/>
    <mergeCell ref="K25:K35"/>
    <mergeCell ref="L25:L35"/>
    <mergeCell ref="M25:M35"/>
    <mergeCell ref="N25:N35"/>
    <mergeCell ref="O25:O35"/>
    <mergeCell ref="P25:P35"/>
    <mergeCell ref="Q25:Q35"/>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topLeftCell="D7" zoomScale="80" zoomScaleNormal="80" workbookViewId="0">
      <selection activeCell="E15" sqref="E15:Y15"/>
    </sheetView>
  </sheetViews>
  <sheetFormatPr defaultColWidth="10.7109375" defaultRowHeight="15.75" x14ac:dyDescent="0.25"/>
  <cols>
    <col min="1" max="1" width="10.7109375" style="48"/>
    <col min="2" max="2" width="13.5703125" style="48" customWidth="1"/>
    <col min="3" max="3" width="12.5703125" style="48" customWidth="1"/>
    <col min="4" max="4" width="11.5703125" style="48" customWidth="1"/>
    <col min="5" max="5" width="11.85546875" style="48" customWidth="1"/>
    <col min="6" max="6" width="10.7109375" style="48" customWidth="1"/>
    <col min="7" max="7" width="10.28515625" style="48" customWidth="1"/>
    <col min="8" max="8" width="9.85546875" style="48" customWidth="1"/>
    <col min="9" max="9" width="10.140625" style="48" customWidth="1"/>
    <col min="10" max="10" width="20.140625" style="48" customWidth="1"/>
    <col min="11" max="11" width="11.140625" style="48" customWidth="1"/>
    <col min="12" max="12" width="10.7109375" style="48" customWidth="1"/>
    <col min="13" max="13" width="10.140625" style="48" customWidth="1"/>
    <col min="14" max="14" width="13.7109375" style="48" customWidth="1"/>
    <col min="15" max="15" width="10.28515625" style="48" customWidth="1"/>
    <col min="16" max="16" width="10.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0.5703125" style="48" customWidth="1"/>
    <col min="23" max="23" width="10.28515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5"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3" t="str">
        <f>'1. паспорт местоположение'!A5:C5</f>
        <v>Год раскрытия информации: 2021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x14ac:dyDescent="0.2">
      <c r="A6" s="159"/>
      <c r="B6" s="159"/>
      <c r="C6" s="159"/>
      <c r="D6" s="159"/>
      <c r="E6" s="159"/>
      <c r="F6" s="159"/>
      <c r="G6" s="159"/>
      <c r="H6" s="159"/>
      <c r="I6" s="159"/>
      <c r="J6" s="159"/>
      <c r="K6" s="159"/>
      <c r="L6" s="159"/>
      <c r="M6" s="159"/>
      <c r="N6" s="159"/>
      <c r="O6" s="159"/>
      <c r="P6" s="159"/>
      <c r="Q6" s="159"/>
      <c r="R6" s="159"/>
      <c r="S6" s="159"/>
      <c r="T6" s="159"/>
    </row>
    <row r="7" spans="1:27" s="12" customFormat="1" ht="18.75" x14ac:dyDescent="0.2">
      <c r="E7" s="257" t="s">
        <v>8</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9" t="s">
        <v>458</v>
      </c>
      <c r="F9" s="289"/>
      <c r="G9" s="289"/>
      <c r="H9" s="289"/>
      <c r="I9" s="289"/>
      <c r="J9" s="289"/>
      <c r="K9" s="289"/>
      <c r="L9" s="289"/>
      <c r="M9" s="289"/>
      <c r="N9" s="289"/>
      <c r="O9" s="289"/>
      <c r="P9" s="289"/>
      <c r="Q9" s="289"/>
      <c r="R9" s="289"/>
      <c r="S9" s="289"/>
      <c r="T9" s="289"/>
      <c r="U9" s="289"/>
      <c r="V9" s="289"/>
      <c r="W9" s="289"/>
      <c r="X9" s="289"/>
      <c r="Y9" s="289"/>
    </row>
    <row r="10" spans="1:27" s="12" customFormat="1" ht="18.75" customHeight="1" x14ac:dyDescent="0.2">
      <c r="E10" s="254" t="s">
        <v>7</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tr">
        <f>'1. паспорт местоположение'!A12</f>
        <v>I_NGT7</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
      <c r="E13" s="254" t="s">
        <v>6</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A15" s="3" t="s">
        <v>450</v>
      </c>
      <c r="E15" s="288" t="str">
        <f>'1. паспорт местоположение'!A15</f>
        <v>Реконструкция ПС 35/6 кВ И-7 "Черноморская" в Северском районе</v>
      </c>
      <c r="F15" s="288"/>
      <c r="G15" s="288"/>
      <c r="H15" s="288"/>
      <c r="I15" s="288"/>
      <c r="J15" s="288"/>
      <c r="K15" s="288"/>
      <c r="L15" s="288"/>
      <c r="M15" s="288"/>
      <c r="N15" s="288"/>
      <c r="O15" s="288"/>
      <c r="P15" s="288"/>
      <c r="Q15" s="288"/>
      <c r="R15" s="288"/>
      <c r="S15" s="288"/>
      <c r="T15" s="288"/>
      <c r="U15" s="288"/>
      <c r="V15" s="288"/>
      <c r="W15" s="288"/>
      <c r="X15" s="288"/>
      <c r="Y15" s="288"/>
    </row>
    <row r="16" spans="1:27" s="3" customFormat="1" ht="15" customHeight="1" x14ac:dyDescent="0.2">
      <c r="E16" s="254" t="s">
        <v>5</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406</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56" customFormat="1" ht="21" customHeight="1" x14ac:dyDescent="0.25"/>
    <row r="21" spans="1:27" ht="35.25" customHeight="1" x14ac:dyDescent="0.25">
      <c r="A21" s="290" t="s">
        <v>4</v>
      </c>
      <c r="B21" s="292" t="s">
        <v>413</v>
      </c>
      <c r="C21" s="293"/>
      <c r="D21" s="292" t="s">
        <v>415</v>
      </c>
      <c r="E21" s="293"/>
      <c r="F21" s="274" t="s">
        <v>92</v>
      </c>
      <c r="G21" s="276"/>
      <c r="H21" s="276"/>
      <c r="I21" s="275"/>
      <c r="J21" s="290" t="s">
        <v>416</v>
      </c>
      <c r="K21" s="292" t="s">
        <v>417</v>
      </c>
      <c r="L21" s="293"/>
      <c r="M21" s="292" t="s">
        <v>418</v>
      </c>
      <c r="N21" s="293"/>
      <c r="O21" s="292" t="s">
        <v>405</v>
      </c>
      <c r="P21" s="293"/>
      <c r="Q21" s="292" t="s">
        <v>115</v>
      </c>
      <c r="R21" s="293"/>
      <c r="S21" s="290" t="s">
        <v>114</v>
      </c>
      <c r="T21" s="290" t="s">
        <v>419</v>
      </c>
      <c r="U21" s="290" t="s">
        <v>414</v>
      </c>
      <c r="V21" s="292" t="s">
        <v>113</v>
      </c>
      <c r="W21" s="293"/>
      <c r="X21" s="274" t="s">
        <v>105</v>
      </c>
      <c r="Y21" s="276"/>
      <c r="Z21" s="274" t="s">
        <v>104</v>
      </c>
      <c r="AA21" s="276"/>
    </row>
    <row r="22" spans="1:27" ht="216" customHeight="1" x14ac:dyDescent="0.25">
      <c r="A22" s="296"/>
      <c r="B22" s="294"/>
      <c r="C22" s="295"/>
      <c r="D22" s="294"/>
      <c r="E22" s="295"/>
      <c r="F22" s="274" t="s">
        <v>112</v>
      </c>
      <c r="G22" s="275"/>
      <c r="H22" s="274" t="s">
        <v>111</v>
      </c>
      <c r="I22" s="275"/>
      <c r="J22" s="291"/>
      <c r="K22" s="294"/>
      <c r="L22" s="295"/>
      <c r="M22" s="294"/>
      <c r="N22" s="295"/>
      <c r="O22" s="294"/>
      <c r="P22" s="295"/>
      <c r="Q22" s="294"/>
      <c r="R22" s="295"/>
      <c r="S22" s="291"/>
      <c r="T22" s="291"/>
      <c r="U22" s="291"/>
      <c r="V22" s="294"/>
      <c r="W22" s="295"/>
      <c r="X22" s="89" t="s">
        <v>103</v>
      </c>
      <c r="Y22" s="89" t="s">
        <v>403</v>
      </c>
      <c r="Z22" s="89" t="s">
        <v>102</v>
      </c>
      <c r="AA22" s="89" t="s">
        <v>101</v>
      </c>
    </row>
    <row r="23" spans="1:27" ht="60" customHeight="1" x14ac:dyDescent="0.25">
      <c r="A23" s="291"/>
      <c r="B23" s="154" t="s">
        <v>99</v>
      </c>
      <c r="C23" s="154" t="s">
        <v>100</v>
      </c>
      <c r="D23" s="90" t="s">
        <v>99</v>
      </c>
      <c r="E23" s="90" t="s">
        <v>100</v>
      </c>
      <c r="F23" s="90" t="s">
        <v>99</v>
      </c>
      <c r="G23" s="90" t="s">
        <v>100</v>
      </c>
      <c r="H23" s="90" t="s">
        <v>99</v>
      </c>
      <c r="I23" s="90" t="s">
        <v>100</v>
      </c>
      <c r="J23" s="90" t="s">
        <v>99</v>
      </c>
      <c r="K23" s="90" t="s">
        <v>99</v>
      </c>
      <c r="L23" s="90" t="s">
        <v>100</v>
      </c>
      <c r="M23" s="90" t="s">
        <v>99</v>
      </c>
      <c r="N23" s="90" t="s">
        <v>100</v>
      </c>
      <c r="O23" s="90" t="s">
        <v>99</v>
      </c>
      <c r="P23" s="90" t="s">
        <v>100</v>
      </c>
      <c r="Q23" s="90" t="s">
        <v>99</v>
      </c>
      <c r="R23" s="90" t="s">
        <v>100</v>
      </c>
      <c r="S23" s="90" t="s">
        <v>99</v>
      </c>
      <c r="T23" s="90" t="s">
        <v>99</v>
      </c>
      <c r="U23" s="90" t="s">
        <v>99</v>
      </c>
      <c r="V23" s="90" t="s">
        <v>99</v>
      </c>
      <c r="W23" s="90" t="s">
        <v>100</v>
      </c>
      <c r="X23" s="90" t="s">
        <v>99</v>
      </c>
      <c r="Y23" s="90" t="s">
        <v>99</v>
      </c>
      <c r="Z23" s="89" t="s">
        <v>99</v>
      </c>
      <c r="AA23" s="89" t="s">
        <v>99</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6" customFormat="1" x14ac:dyDescent="0.25">
      <c r="A25" s="95">
        <f>A24+1-IF(ROW(A25) = 25,1,0)</f>
        <v>1</v>
      </c>
      <c r="B25" s="177" t="s">
        <v>446</v>
      </c>
      <c r="C25" s="177" t="s">
        <v>446</v>
      </c>
      <c r="D25" s="177" t="s">
        <v>446</v>
      </c>
      <c r="E25" s="177" t="s">
        <v>446</v>
      </c>
      <c r="F25" s="177" t="s">
        <v>446</v>
      </c>
      <c r="G25" s="177" t="s">
        <v>446</v>
      </c>
      <c r="H25" s="177" t="s">
        <v>446</v>
      </c>
      <c r="I25" s="177" t="s">
        <v>446</v>
      </c>
      <c r="J25" s="177" t="s">
        <v>446</v>
      </c>
      <c r="K25" s="177" t="s">
        <v>446</v>
      </c>
      <c r="L25" s="177" t="s">
        <v>446</v>
      </c>
      <c r="M25" s="177" t="s">
        <v>446</v>
      </c>
      <c r="N25" s="177" t="s">
        <v>446</v>
      </c>
      <c r="O25" s="177" t="s">
        <v>446</v>
      </c>
      <c r="P25" s="177" t="s">
        <v>446</v>
      </c>
      <c r="Q25" s="177" t="s">
        <v>446</v>
      </c>
      <c r="R25" s="177" t="s">
        <v>446</v>
      </c>
      <c r="S25" s="177" t="s">
        <v>446</v>
      </c>
      <c r="T25" s="177" t="s">
        <v>446</v>
      </c>
      <c r="U25" s="177" t="s">
        <v>446</v>
      </c>
      <c r="V25" s="177" t="s">
        <v>446</v>
      </c>
      <c r="W25" s="177" t="s">
        <v>446</v>
      </c>
      <c r="X25" s="177" t="s">
        <v>446</v>
      </c>
      <c r="Y25" s="177" t="s">
        <v>446</v>
      </c>
      <c r="Z25" s="177" t="s">
        <v>446</v>
      </c>
      <c r="AA25" s="177" t="s">
        <v>446</v>
      </c>
    </row>
    <row r="26" spans="1:27" x14ac:dyDescent="0.25">
      <c r="X26" s="91"/>
      <c r="Y26" s="92"/>
      <c r="Z26" s="49"/>
      <c r="AA26" s="49"/>
    </row>
    <row r="27" spans="1:27" s="54" customFormat="1" ht="12.75" x14ac:dyDescent="0.2">
      <c r="A27" s="55"/>
      <c r="B27" s="55"/>
      <c r="C27" s="55"/>
      <c r="E27" s="55"/>
      <c r="X27" s="93"/>
      <c r="Y27" s="93"/>
      <c r="Z27" s="93"/>
      <c r="AA27" s="93"/>
    </row>
    <row r="28" spans="1:27" s="54" customFormat="1" ht="12.75" x14ac:dyDescent="0.2">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topLeftCell="A25" zoomScaleNormal="100"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3" t="str">
        <f>'1. паспорт местоположение'!A5:C5</f>
        <v>Год раскрытия информации: 2021 год</v>
      </c>
      <c r="B5" s="253"/>
      <c r="C5" s="253"/>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2" customFormat="1" ht="18.75" x14ac:dyDescent="0.3">
      <c r="A6" s="17"/>
      <c r="E6" s="16"/>
      <c r="F6" s="16"/>
      <c r="G6" s="15"/>
    </row>
    <row r="7" spans="1:29" s="12" customFormat="1" ht="18.75" x14ac:dyDescent="0.2">
      <c r="A7" s="257" t="s">
        <v>8</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8.75" x14ac:dyDescent="0.2">
      <c r="A9" s="289" t="s">
        <v>458</v>
      </c>
      <c r="B9" s="289"/>
      <c r="C9" s="289"/>
      <c r="D9" s="8"/>
      <c r="E9" s="8"/>
      <c r="F9" s="8"/>
      <c r="G9" s="8"/>
      <c r="H9" s="13"/>
      <c r="I9" s="13"/>
      <c r="J9" s="13"/>
      <c r="K9" s="13"/>
      <c r="L9" s="13"/>
      <c r="M9" s="13"/>
      <c r="N9" s="13"/>
      <c r="O9" s="13"/>
      <c r="P9" s="13"/>
      <c r="Q9" s="13"/>
      <c r="R9" s="13"/>
      <c r="S9" s="13"/>
      <c r="T9" s="13"/>
      <c r="U9" s="13"/>
    </row>
    <row r="10" spans="1:29" s="12" customFormat="1" ht="18.75" x14ac:dyDescent="0.2">
      <c r="A10" s="254" t="s">
        <v>7</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'1. паспорт местоположение'!A12:C12</f>
        <v>I_NGT7</v>
      </c>
      <c r="B12" s="258"/>
      <c r="C12" s="258"/>
      <c r="D12" s="8"/>
      <c r="E12" s="8"/>
      <c r="F12" s="8"/>
      <c r="G12" s="8"/>
      <c r="H12" s="13"/>
      <c r="I12" s="13"/>
      <c r="J12" s="13"/>
      <c r="K12" s="13"/>
      <c r="L12" s="13"/>
      <c r="M12" s="13"/>
      <c r="N12" s="13"/>
      <c r="O12" s="13"/>
      <c r="P12" s="13"/>
      <c r="Q12" s="13"/>
      <c r="R12" s="13"/>
      <c r="S12" s="13"/>
      <c r="T12" s="13"/>
      <c r="U12" s="13"/>
    </row>
    <row r="13" spans="1:29" s="12" customFormat="1" ht="18.75" x14ac:dyDescent="0.2">
      <c r="A13" s="254" t="s">
        <v>6</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2"/>
      <c r="B14" s="262"/>
      <c r="C14" s="262"/>
      <c r="D14" s="10"/>
      <c r="E14" s="10"/>
      <c r="F14" s="10"/>
      <c r="G14" s="10"/>
      <c r="H14" s="10"/>
      <c r="I14" s="10"/>
      <c r="J14" s="10"/>
      <c r="K14" s="10"/>
      <c r="L14" s="10"/>
      <c r="M14" s="10"/>
      <c r="N14" s="10"/>
      <c r="O14" s="10"/>
      <c r="P14" s="10"/>
      <c r="Q14" s="10"/>
      <c r="R14" s="10"/>
      <c r="S14" s="10"/>
      <c r="T14" s="10"/>
      <c r="U14" s="10"/>
    </row>
    <row r="15" spans="1:29" s="3" customFormat="1" ht="32.25" customHeight="1" x14ac:dyDescent="0.2">
      <c r="A15" s="259" t="s">
        <v>476</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4" t="s">
        <v>5</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60"/>
      <c r="B17" s="260"/>
      <c r="C17" s="260"/>
      <c r="D17" s="4"/>
      <c r="E17" s="4"/>
      <c r="F17" s="4"/>
      <c r="G17" s="4"/>
      <c r="H17" s="4"/>
      <c r="I17" s="4"/>
      <c r="J17" s="4"/>
      <c r="K17" s="4"/>
      <c r="L17" s="4"/>
      <c r="M17" s="4"/>
      <c r="N17" s="4"/>
      <c r="O17" s="4"/>
      <c r="P17" s="4"/>
      <c r="Q17" s="4"/>
      <c r="R17" s="4"/>
    </row>
    <row r="18" spans="1:21" s="3" customFormat="1" ht="27.75" customHeight="1" x14ac:dyDescent="0.2">
      <c r="A18" s="255" t="s">
        <v>399</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4</v>
      </c>
      <c r="B20" s="34" t="s">
        <v>65</v>
      </c>
      <c r="C20" s="33" t="s">
        <v>64</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63</v>
      </c>
      <c r="B22" s="30" t="s">
        <v>411</v>
      </c>
      <c r="C22" s="239" t="s">
        <v>537</v>
      </c>
      <c r="D22" s="29"/>
      <c r="E22" s="29"/>
      <c r="F22" s="28"/>
      <c r="G22" s="28"/>
      <c r="H22" s="28"/>
      <c r="I22" s="28"/>
      <c r="J22" s="28"/>
      <c r="K22" s="28"/>
      <c r="L22" s="28"/>
      <c r="M22" s="28"/>
      <c r="N22" s="28"/>
      <c r="O22" s="28"/>
      <c r="P22" s="28"/>
      <c r="Q22" s="27"/>
      <c r="R22" s="27"/>
      <c r="S22" s="27"/>
      <c r="T22" s="27"/>
      <c r="U22" s="27"/>
    </row>
    <row r="23" spans="1:21" ht="42.75" customHeight="1" x14ac:dyDescent="0.25">
      <c r="A23" s="24" t="s">
        <v>62</v>
      </c>
      <c r="B23" s="26" t="s">
        <v>59</v>
      </c>
      <c r="C23" s="31" t="s">
        <v>540</v>
      </c>
      <c r="D23" s="23"/>
      <c r="E23" s="23"/>
      <c r="F23" s="23"/>
      <c r="G23" s="23"/>
      <c r="H23" s="23"/>
      <c r="I23" s="23"/>
      <c r="J23" s="23"/>
      <c r="K23" s="23"/>
      <c r="L23" s="23"/>
      <c r="M23" s="23"/>
      <c r="N23" s="23"/>
      <c r="O23" s="23"/>
      <c r="P23" s="23"/>
      <c r="Q23" s="23"/>
      <c r="R23" s="23"/>
      <c r="S23" s="23"/>
      <c r="T23" s="23"/>
      <c r="U23" s="23"/>
    </row>
    <row r="24" spans="1:21" ht="63" customHeight="1" x14ac:dyDescent="0.25">
      <c r="A24" s="24" t="s">
        <v>61</v>
      </c>
      <c r="B24" s="26" t="s">
        <v>431</v>
      </c>
      <c r="C24" s="31" t="s">
        <v>478</v>
      </c>
      <c r="D24" s="23"/>
      <c r="E24" s="23"/>
      <c r="F24" s="23"/>
      <c r="G24" s="23"/>
      <c r="H24" s="23"/>
      <c r="I24" s="23"/>
      <c r="J24" s="23"/>
      <c r="K24" s="23"/>
      <c r="L24" s="23"/>
      <c r="M24" s="23"/>
      <c r="N24" s="23"/>
      <c r="O24" s="23"/>
      <c r="P24" s="23"/>
      <c r="Q24" s="23"/>
      <c r="R24" s="23"/>
      <c r="S24" s="23"/>
      <c r="T24" s="23"/>
      <c r="U24" s="23"/>
    </row>
    <row r="25" spans="1:21" ht="63" customHeight="1" x14ac:dyDescent="0.25">
      <c r="A25" s="24" t="s">
        <v>60</v>
      </c>
      <c r="B25" s="26" t="s">
        <v>432</v>
      </c>
      <c r="C25" s="240">
        <f>'1. паспорт местоположение'!C49/8</f>
        <v>4.8569915254237293</v>
      </c>
      <c r="D25" s="23" t="s">
        <v>538</v>
      </c>
      <c r="E25" s="23"/>
      <c r="F25" s="23"/>
      <c r="G25" s="23"/>
      <c r="H25" s="23"/>
      <c r="I25" s="23"/>
      <c r="J25" s="23"/>
      <c r="K25" s="23"/>
      <c r="L25" s="23"/>
      <c r="M25" s="23"/>
      <c r="N25" s="23"/>
      <c r="O25" s="23"/>
      <c r="P25" s="23"/>
      <c r="Q25" s="23"/>
      <c r="R25" s="23"/>
      <c r="S25" s="23"/>
      <c r="T25" s="23"/>
      <c r="U25" s="23"/>
    </row>
    <row r="26" spans="1:21" ht="42.75" customHeight="1" x14ac:dyDescent="0.25">
      <c r="A26" s="24" t="s">
        <v>58</v>
      </c>
      <c r="B26" s="26" t="s">
        <v>212</v>
      </c>
      <c r="C26" s="31" t="s">
        <v>539</v>
      </c>
      <c r="D26" s="23"/>
      <c r="E26" s="23"/>
      <c r="F26" s="23"/>
      <c r="G26" s="23"/>
      <c r="H26" s="23"/>
      <c r="I26" s="23"/>
      <c r="J26" s="23"/>
      <c r="K26" s="23"/>
      <c r="L26" s="23"/>
      <c r="M26" s="23"/>
      <c r="N26" s="23"/>
      <c r="O26" s="23"/>
      <c r="P26" s="23"/>
      <c r="Q26" s="23"/>
      <c r="R26" s="23"/>
      <c r="S26" s="23"/>
      <c r="T26" s="23"/>
      <c r="U26" s="23"/>
    </row>
    <row r="27" spans="1:21" ht="110.25" x14ac:dyDescent="0.25">
      <c r="A27" s="24" t="s">
        <v>57</v>
      </c>
      <c r="B27" s="26" t="s">
        <v>412</v>
      </c>
      <c r="C27" s="31" t="s">
        <v>571</v>
      </c>
      <c r="D27" s="23"/>
      <c r="E27" s="23"/>
      <c r="F27" s="23"/>
      <c r="G27" s="23"/>
      <c r="H27" s="23"/>
      <c r="I27" s="23"/>
      <c r="J27" s="23"/>
      <c r="K27" s="23"/>
      <c r="L27" s="23"/>
      <c r="M27" s="23"/>
      <c r="N27" s="23"/>
      <c r="O27" s="23"/>
      <c r="P27" s="23"/>
      <c r="Q27" s="23"/>
      <c r="R27" s="23"/>
      <c r="S27" s="23"/>
      <c r="T27" s="23"/>
      <c r="U27" s="23"/>
    </row>
    <row r="28" spans="1:21" ht="42.75" customHeight="1" x14ac:dyDescent="0.25">
      <c r="A28" s="24" t="s">
        <v>55</v>
      </c>
      <c r="B28" s="26" t="s">
        <v>56</v>
      </c>
      <c r="C28" s="155">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53</v>
      </c>
      <c r="B29" s="25" t="s">
        <v>54</v>
      </c>
      <c r="C29" s="155">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71</v>
      </c>
      <c r="B30" s="25" t="s">
        <v>52</v>
      </c>
      <c r="C30" s="155" t="s">
        <v>536</v>
      </c>
      <c r="D30" s="23"/>
      <c r="E30" s="23"/>
      <c r="F30" s="23"/>
      <c r="G30" s="23"/>
      <c r="H30" s="23"/>
      <c r="I30" s="23"/>
      <c r="J30" s="23"/>
      <c r="K30" s="23"/>
      <c r="L30" s="23"/>
      <c r="M30" s="23"/>
      <c r="N30" s="23"/>
      <c r="O30" s="23"/>
      <c r="P30" s="23"/>
      <c r="Q30" s="23"/>
      <c r="R30" s="23"/>
      <c r="S30" s="23"/>
      <c r="T30" s="23"/>
      <c r="U30" s="23"/>
    </row>
    <row r="31" spans="1:21" x14ac:dyDescent="0.25">
      <c r="A31" s="23"/>
      <c r="B31" s="23"/>
      <c r="C31" s="208"/>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topLeftCell="M4" zoomScale="90" zoomScaleNormal="9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5" t="s">
        <v>9</v>
      </c>
    </row>
    <row r="3" spans="1:28" ht="18.75" x14ac:dyDescent="0.3">
      <c r="Z3" s="15" t="s">
        <v>66</v>
      </c>
    </row>
    <row r="4" spans="1:28" ht="18.75" customHeight="1" x14ac:dyDescent="0.25">
      <c r="A4" s="253" t="str">
        <f>'3.3 паспорт описание'!A5:C5</f>
        <v>Год раскрытия информации: 2021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151"/>
      <c r="AB6" s="151"/>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151"/>
      <c r="AB7" s="151"/>
    </row>
    <row r="8" spans="1:28" ht="15.75" x14ac:dyDescent="0.25">
      <c r="A8" s="289" t="str">
        <f>'3.3 паспорт описание'!A9:C9</f>
        <v>АО "НГТ-Энергия"</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52"/>
      <c r="AB8" s="152"/>
    </row>
    <row r="9" spans="1:28" ht="15.75" x14ac:dyDescent="0.25">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53"/>
      <c r="AB9" s="153"/>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151"/>
      <c r="AB10" s="151"/>
    </row>
    <row r="11" spans="1:28" ht="15.75" x14ac:dyDescent="0.25">
      <c r="A11" s="258" t="str">
        <f>'3.3 паспорт описание'!A12:C12</f>
        <v>I_NGT7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52"/>
      <c r="AB11" s="152"/>
    </row>
    <row r="12" spans="1:28" ht="15.75" x14ac:dyDescent="0.25">
      <c r="A12" s="254" t="s">
        <v>6</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53"/>
      <c r="AB12" s="153"/>
    </row>
    <row r="13" spans="1:28"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ht="15.75" x14ac:dyDescent="0.25">
      <c r="A14" s="258" t="str">
        <f>'3.3 паспорт описание'!A15:C15</f>
        <v>Реконструкция ПС 35/6 кВ И-7 "Черноморская" в Северском районе</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152"/>
      <c r="AB14" s="152"/>
    </row>
    <row r="15" spans="1:28" ht="15.75" x14ac:dyDescent="0.25">
      <c r="A15" s="254" t="s">
        <v>5</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53"/>
      <c r="AB15" s="153"/>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61"/>
      <c r="AB16" s="161"/>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61"/>
      <c r="AB17" s="161"/>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61"/>
      <c r="AB18" s="161"/>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61"/>
      <c r="AB19" s="161"/>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162"/>
      <c r="AB20" s="162"/>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162"/>
      <c r="AB21" s="162"/>
    </row>
    <row r="22" spans="1:28" x14ac:dyDescent="0.25">
      <c r="A22" s="303" t="s">
        <v>430</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163"/>
      <c r="AB22" s="163"/>
    </row>
    <row r="23" spans="1:28" ht="32.25" customHeight="1" x14ac:dyDescent="0.25">
      <c r="A23" s="297" t="s">
        <v>306</v>
      </c>
      <c r="B23" s="298"/>
      <c r="C23" s="298"/>
      <c r="D23" s="298"/>
      <c r="E23" s="298"/>
      <c r="F23" s="298"/>
      <c r="G23" s="298"/>
      <c r="H23" s="298"/>
      <c r="I23" s="298"/>
      <c r="J23" s="298"/>
      <c r="K23" s="298"/>
      <c r="L23" s="299"/>
      <c r="M23" s="300" t="s">
        <v>307</v>
      </c>
      <c r="N23" s="300"/>
      <c r="O23" s="300"/>
      <c r="P23" s="300"/>
      <c r="Q23" s="300"/>
      <c r="R23" s="300"/>
      <c r="S23" s="300"/>
      <c r="T23" s="300"/>
      <c r="U23" s="300"/>
      <c r="V23" s="300"/>
      <c r="W23" s="300"/>
      <c r="X23" s="300"/>
      <c r="Y23" s="300"/>
      <c r="Z23" s="300"/>
    </row>
    <row r="24" spans="1:28" ht="151.5" customHeight="1" x14ac:dyDescent="0.25">
      <c r="A24" s="192" t="s">
        <v>215</v>
      </c>
      <c r="B24" s="87" t="s">
        <v>222</v>
      </c>
      <c r="C24" s="192" t="s">
        <v>301</v>
      </c>
      <c r="D24" s="192" t="s">
        <v>216</v>
      </c>
      <c r="E24" s="192" t="s">
        <v>302</v>
      </c>
      <c r="F24" s="192" t="s">
        <v>304</v>
      </c>
      <c r="G24" s="192" t="s">
        <v>303</v>
      </c>
      <c r="H24" s="192" t="s">
        <v>217</v>
      </c>
      <c r="I24" s="192" t="s">
        <v>305</v>
      </c>
      <c r="J24" s="192" t="s">
        <v>223</v>
      </c>
      <c r="K24" s="87" t="s">
        <v>221</v>
      </c>
      <c r="L24" s="87" t="s">
        <v>218</v>
      </c>
      <c r="M24" s="88" t="s">
        <v>230</v>
      </c>
      <c r="N24" s="87" t="s">
        <v>440</v>
      </c>
      <c r="O24" s="192" t="s">
        <v>228</v>
      </c>
      <c r="P24" s="192" t="s">
        <v>229</v>
      </c>
      <c r="Q24" s="192" t="s">
        <v>227</v>
      </c>
      <c r="R24" s="192" t="s">
        <v>217</v>
      </c>
      <c r="S24" s="192" t="s">
        <v>226</v>
      </c>
      <c r="T24" s="192" t="s">
        <v>225</v>
      </c>
      <c r="U24" s="192" t="s">
        <v>300</v>
      </c>
      <c r="V24" s="192" t="s">
        <v>227</v>
      </c>
      <c r="W24" s="96" t="s">
        <v>220</v>
      </c>
      <c r="X24" s="96" t="s">
        <v>232</v>
      </c>
      <c r="Y24" s="96" t="s">
        <v>233</v>
      </c>
      <c r="Z24" s="98" t="s">
        <v>231</v>
      </c>
    </row>
    <row r="25" spans="1:28" ht="16.5" customHeight="1" x14ac:dyDescent="0.25">
      <c r="A25" s="192">
        <v>1</v>
      </c>
      <c r="B25" s="87">
        <v>2</v>
      </c>
      <c r="C25" s="192">
        <v>3</v>
      </c>
      <c r="D25" s="87">
        <v>4</v>
      </c>
      <c r="E25" s="192">
        <v>5</v>
      </c>
      <c r="F25" s="87">
        <v>6</v>
      </c>
      <c r="G25" s="192">
        <v>7</v>
      </c>
      <c r="H25" s="87">
        <v>8</v>
      </c>
      <c r="I25" s="192">
        <v>9</v>
      </c>
      <c r="J25" s="87">
        <v>10</v>
      </c>
      <c r="K25" s="192">
        <v>11</v>
      </c>
      <c r="L25" s="87">
        <v>12</v>
      </c>
      <c r="M25" s="192">
        <v>13</v>
      </c>
      <c r="N25" s="87">
        <v>14</v>
      </c>
      <c r="O25" s="192">
        <v>15</v>
      </c>
      <c r="P25" s="87">
        <v>16</v>
      </c>
      <c r="Q25" s="192">
        <v>17</v>
      </c>
      <c r="R25" s="87">
        <v>18</v>
      </c>
      <c r="S25" s="192">
        <v>19</v>
      </c>
      <c r="T25" s="87">
        <v>20</v>
      </c>
      <c r="U25" s="192">
        <v>21</v>
      </c>
      <c r="V25" s="87">
        <v>22</v>
      </c>
      <c r="W25" s="192">
        <v>23</v>
      </c>
      <c r="X25" s="87">
        <v>24</v>
      </c>
      <c r="Y25" s="192">
        <v>25</v>
      </c>
      <c r="Z25" s="87">
        <v>26</v>
      </c>
    </row>
    <row r="26" spans="1:28" x14ac:dyDescent="0.25">
      <c r="A26" s="177" t="s">
        <v>446</v>
      </c>
      <c r="B26" s="177" t="s">
        <v>446</v>
      </c>
      <c r="C26" s="177" t="s">
        <v>446</v>
      </c>
      <c r="D26" s="177" t="s">
        <v>446</v>
      </c>
      <c r="E26" s="177" t="s">
        <v>446</v>
      </c>
      <c r="F26" s="177" t="s">
        <v>446</v>
      </c>
      <c r="G26" s="177" t="s">
        <v>446</v>
      </c>
      <c r="H26" s="177" t="s">
        <v>446</v>
      </c>
      <c r="I26" s="177" t="s">
        <v>446</v>
      </c>
      <c r="J26" s="177" t="s">
        <v>446</v>
      </c>
      <c r="K26" s="177" t="s">
        <v>446</v>
      </c>
      <c r="L26" s="177" t="s">
        <v>446</v>
      </c>
      <c r="M26" s="177" t="s">
        <v>446</v>
      </c>
      <c r="N26" s="177" t="s">
        <v>446</v>
      </c>
      <c r="O26" s="177" t="s">
        <v>446</v>
      </c>
      <c r="P26" s="177" t="s">
        <v>446</v>
      </c>
      <c r="Q26" s="177" t="s">
        <v>446</v>
      </c>
      <c r="R26" s="177" t="s">
        <v>446</v>
      </c>
      <c r="S26" s="177" t="s">
        <v>446</v>
      </c>
      <c r="T26" s="177" t="s">
        <v>446</v>
      </c>
      <c r="U26" s="177" t="s">
        <v>446</v>
      </c>
      <c r="V26" s="177" t="s">
        <v>446</v>
      </c>
      <c r="W26" s="177" t="s">
        <v>446</v>
      </c>
      <c r="X26" s="177" t="s">
        <v>446</v>
      </c>
      <c r="Y26" s="177" t="s">
        <v>446</v>
      </c>
      <c r="Z26" s="177" t="s">
        <v>446</v>
      </c>
    </row>
    <row r="30" spans="1:28" x14ac:dyDescent="0.25">
      <c r="A30" s="97"/>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topLeftCell="A13" zoomScaleNormal="100" workbookViewId="0">
      <selection activeCell="D32" sqref="D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3" t="str">
        <f>'1. паспорт местоположение'!A5:C5</f>
        <v>Год раскрытия информации: 2021 год</v>
      </c>
      <c r="B5" s="253"/>
      <c r="C5" s="253"/>
      <c r="D5" s="253"/>
      <c r="E5" s="253"/>
      <c r="F5" s="253"/>
      <c r="G5" s="253"/>
      <c r="H5" s="253"/>
      <c r="I5" s="253"/>
      <c r="J5" s="253"/>
      <c r="K5" s="253"/>
      <c r="L5" s="253"/>
      <c r="M5" s="253"/>
      <c r="N5" s="253"/>
      <c r="O5" s="253"/>
      <c r="P5" s="160"/>
      <c r="Q5" s="160"/>
      <c r="R5" s="160"/>
      <c r="S5" s="160"/>
      <c r="T5" s="160"/>
      <c r="U5" s="160"/>
      <c r="V5" s="160"/>
      <c r="W5" s="160"/>
      <c r="X5" s="160"/>
      <c r="Y5" s="160"/>
      <c r="Z5" s="160"/>
      <c r="AA5" s="160"/>
      <c r="AB5" s="160"/>
    </row>
    <row r="6" spans="1:28" s="12" customFormat="1" ht="18.75" x14ac:dyDescent="0.3">
      <c r="A6" s="17"/>
      <c r="B6" s="17"/>
      <c r="L6" s="15"/>
    </row>
    <row r="7" spans="1:28" s="12" customFormat="1" ht="18.75" x14ac:dyDescent="0.2">
      <c r="A7" s="257" t="s">
        <v>8</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89" t="str">
        <f>'3.4. Паспорт надежность'!A8:Z8</f>
        <v>АО "НГТ-Энергия"</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8.75" x14ac:dyDescent="0.2">
      <c r="A10" s="254" t="s">
        <v>7</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258" t="str">
        <f>'1. паспорт местоположение'!A12:C12</f>
        <v>I_NGT7</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8.75" x14ac:dyDescent="0.2">
      <c r="A13" s="254" t="s">
        <v>6</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x14ac:dyDescent="0.2">
      <c r="A14" s="262"/>
      <c r="B14" s="262"/>
      <c r="C14" s="262"/>
      <c r="D14" s="262"/>
      <c r="E14" s="262"/>
      <c r="F14" s="262"/>
      <c r="G14" s="262"/>
      <c r="H14" s="262"/>
      <c r="I14" s="262"/>
      <c r="J14" s="262"/>
      <c r="K14" s="262"/>
      <c r="L14" s="262"/>
      <c r="M14" s="262"/>
      <c r="N14" s="262"/>
      <c r="O14" s="262"/>
      <c r="P14" s="10"/>
      <c r="Q14" s="10"/>
      <c r="R14" s="10"/>
      <c r="S14" s="10"/>
      <c r="T14" s="10"/>
      <c r="U14" s="10"/>
      <c r="V14" s="10"/>
      <c r="W14" s="10"/>
      <c r="X14" s="10"/>
      <c r="Y14" s="10"/>
      <c r="Z14" s="10"/>
    </row>
    <row r="15" spans="1:28" s="3" customFormat="1" ht="15.75" x14ac:dyDescent="0.2">
      <c r="A15" s="258" t="str">
        <f>'3.4. Паспорт надежность'!A14:Z14</f>
        <v>Реконструкция ПС 35/6 кВ И-7 "Черноморская" в Северском районе</v>
      </c>
      <c r="B15" s="258"/>
      <c r="C15" s="258"/>
      <c r="D15" s="258"/>
      <c r="E15" s="258"/>
      <c r="F15" s="258"/>
      <c r="G15" s="258"/>
      <c r="H15" s="258"/>
      <c r="I15" s="258"/>
      <c r="J15" s="258"/>
      <c r="K15" s="258"/>
      <c r="L15" s="258"/>
      <c r="M15" s="258"/>
      <c r="N15" s="258"/>
      <c r="O15" s="258"/>
      <c r="P15" s="8"/>
      <c r="Q15" s="8"/>
      <c r="R15" s="8"/>
      <c r="S15" s="8"/>
      <c r="T15" s="8"/>
      <c r="U15" s="8"/>
      <c r="V15" s="8"/>
      <c r="W15" s="8"/>
      <c r="X15" s="8"/>
      <c r="Y15" s="8"/>
      <c r="Z15" s="8"/>
    </row>
    <row r="16" spans="1:28" s="3" customFormat="1" ht="15" customHeight="1" x14ac:dyDescent="0.2">
      <c r="A16" s="254" t="s">
        <v>5</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307" t="s">
        <v>407</v>
      </c>
      <c r="B18" s="307"/>
      <c r="C18" s="307"/>
      <c r="D18" s="307"/>
      <c r="E18" s="307"/>
      <c r="F18" s="307"/>
      <c r="G18" s="307"/>
      <c r="H18" s="307"/>
      <c r="I18" s="307"/>
      <c r="J18" s="307"/>
      <c r="K18" s="307"/>
      <c r="L18" s="307"/>
      <c r="M18" s="307"/>
      <c r="N18" s="307"/>
      <c r="O18" s="307"/>
      <c r="P18" s="7"/>
      <c r="Q18" s="7"/>
      <c r="R18" s="7"/>
      <c r="S18" s="7"/>
      <c r="T18" s="7"/>
      <c r="U18" s="7"/>
      <c r="V18" s="7"/>
      <c r="W18" s="7"/>
      <c r="X18" s="7"/>
      <c r="Y18" s="7"/>
      <c r="Z18" s="7"/>
    </row>
    <row r="19" spans="1:26" s="3" customFormat="1" ht="78" customHeight="1" x14ac:dyDescent="0.2">
      <c r="A19" s="263" t="s">
        <v>4</v>
      </c>
      <c r="B19" s="263" t="s">
        <v>86</v>
      </c>
      <c r="C19" s="263" t="s">
        <v>85</v>
      </c>
      <c r="D19" s="263" t="s">
        <v>74</v>
      </c>
      <c r="E19" s="304" t="s">
        <v>84</v>
      </c>
      <c r="F19" s="305"/>
      <c r="G19" s="305"/>
      <c r="H19" s="305"/>
      <c r="I19" s="306"/>
      <c r="J19" s="263" t="s">
        <v>83</v>
      </c>
      <c r="K19" s="263"/>
      <c r="L19" s="263"/>
      <c r="M19" s="263"/>
      <c r="N19" s="263"/>
      <c r="O19" s="263"/>
      <c r="P19" s="4"/>
      <c r="Q19" s="4"/>
      <c r="R19" s="4"/>
      <c r="S19" s="4"/>
      <c r="T19" s="4"/>
      <c r="U19" s="4"/>
      <c r="V19" s="4"/>
      <c r="W19" s="4"/>
    </row>
    <row r="20" spans="1:26" s="3" customFormat="1" ht="51" customHeight="1" x14ac:dyDescent="0.2">
      <c r="A20" s="263"/>
      <c r="B20" s="263"/>
      <c r="C20" s="263"/>
      <c r="D20" s="263"/>
      <c r="E20" s="38" t="s">
        <v>82</v>
      </c>
      <c r="F20" s="38" t="s">
        <v>81</v>
      </c>
      <c r="G20" s="38" t="s">
        <v>80</v>
      </c>
      <c r="H20" s="38" t="s">
        <v>79</v>
      </c>
      <c r="I20" s="38" t="s">
        <v>78</v>
      </c>
      <c r="J20" s="38" t="s">
        <v>77</v>
      </c>
      <c r="K20" s="38" t="s">
        <v>3</v>
      </c>
      <c r="L20" s="46" t="s">
        <v>2</v>
      </c>
      <c r="M20" s="45" t="s">
        <v>213</v>
      </c>
      <c r="N20" s="45" t="s">
        <v>76</v>
      </c>
      <c r="O20" s="45" t="s">
        <v>75</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2"/>
      <c r="B22" s="44" t="s">
        <v>446</v>
      </c>
      <c r="C22" s="30" t="s">
        <v>446</v>
      </c>
      <c r="D22" s="30" t="s">
        <v>446</v>
      </c>
      <c r="E22" s="30" t="s">
        <v>446</v>
      </c>
      <c r="F22" s="30" t="s">
        <v>446</v>
      </c>
      <c r="G22" s="30" t="s">
        <v>446</v>
      </c>
      <c r="H22" s="30" t="s">
        <v>446</v>
      </c>
      <c r="I22" s="30" t="s">
        <v>446</v>
      </c>
      <c r="J22" s="41" t="s">
        <v>446</v>
      </c>
      <c r="K22" s="41" t="s">
        <v>446</v>
      </c>
      <c r="L22" s="5" t="s">
        <v>446</v>
      </c>
      <c r="M22" s="5" t="s">
        <v>446</v>
      </c>
      <c r="N22" s="5" t="s">
        <v>446</v>
      </c>
      <c r="O22" s="5" t="s">
        <v>446</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6"/>
  <sheetViews>
    <sheetView topLeftCell="A10" zoomScaleNormal="100" workbookViewId="0">
      <selection activeCell="A16" sqref="A16:AR1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2" customFormat="1" ht="18.75" customHeight="1" x14ac:dyDescent="0.2">
      <c r="A1" s="18"/>
      <c r="I1" s="16"/>
      <c r="J1" s="16"/>
      <c r="K1" s="35" t="s">
        <v>67</v>
      </c>
      <c r="AR1" s="35"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297</v>
      </c>
    </row>
    <row r="4" spans="1:44" s="12" customFormat="1" ht="18.75" x14ac:dyDescent="0.3">
      <c r="A4" s="17"/>
      <c r="I4" s="16"/>
      <c r="J4" s="16"/>
      <c r="K4" s="15"/>
    </row>
    <row r="5" spans="1:44" s="12" customFormat="1" ht="18.75" customHeight="1" x14ac:dyDescent="0.2">
      <c r="A5" s="253" t="str">
        <f>'1. паспорт местоположение'!A5:C5</f>
        <v>Год раскрытия информации: 2021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12" customFormat="1" ht="18.75" x14ac:dyDescent="0.3">
      <c r="A6" s="17"/>
      <c r="I6" s="16"/>
      <c r="J6" s="16"/>
      <c r="K6" s="15"/>
    </row>
    <row r="7" spans="1:44" s="12" customFormat="1" ht="18.75" x14ac:dyDescent="0.2">
      <c r="A7" s="257" t="s">
        <v>8</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9" t="str">
        <f>'4. паспортбюджет'!A9:O9</f>
        <v>АО "НГТ-Энергия"</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2" customFormat="1" ht="18.75" customHeight="1" x14ac:dyDescent="0.2">
      <c r="A10" s="254" t="s">
        <v>7</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8" t="str">
        <f>'1. паспорт местоположение'!A12:C12</f>
        <v>I_NGT7</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2" customFormat="1" ht="18.75" customHeight="1" x14ac:dyDescent="0.2">
      <c r="A13" s="254" t="s">
        <v>6</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7.25" customHeight="1" x14ac:dyDescent="0.2">
      <c r="A15" s="259" t="str">
        <f>'4. паспортбюджет'!A15:O15</f>
        <v>Реконструкция ПС 35/6 кВ И-7 "Черноморская" в Северском районе</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row>
    <row r="16" spans="1:44" s="3" customFormat="1" ht="15" customHeight="1" x14ac:dyDescent="0.2">
      <c r="A16" s="254" t="s">
        <v>5</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6" t="s">
        <v>408</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23"/>
      <c r="AP19" s="123"/>
      <c r="AQ19" s="123"/>
      <c r="AR19" s="35"/>
    </row>
    <row r="20" spans="1:45" ht="18.75" x14ac:dyDescent="0.3">
      <c r="AO20" s="123"/>
      <c r="AP20" s="123"/>
      <c r="AQ20" s="123"/>
      <c r="AR20" s="15"/>
    </row>
    <row r="21" spans="1:45" ht="20.25" customHeight="1" x14ac:dyDescent="0.3">
      <c r="AO21" s="123"/>
      <c r="AP21" s="123"/>
      <c r="AQ21" s="123"/>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row>
    <row r="24" spans="1:45" ht="14.25" customHeight="1" thickBot="1" x14ac:dyDescent="0.3">
      <c r="A24" s="314" t="s">
        <v>296</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0</v>
      </c>
      <c r="AL24" s="314"/>
      <c r="AM24" s="100"/>
      <c r="AN24" s="100"/>
      <c r="AO24" s="121"/>
      <c r="AP24" s="121"/>
      <c r="AQ24" s="121"/>
      <c r="AR24" s="121"/>
      <c r="AS24" s="106"/>
    </row>
    <row r="25" spans="1:45" ht="12.75" customHeight="1" x14ac:dyDescent="0.25">
      <c r="A25" s="315" t="s">
        <v>295</v>
      </c>
      <c r="B25" s="316"/>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7" t="s">
        <v>446</v>
      </c>
      <c r="AL25" s="317"/>
      <c r="AM25" s="101"/>
      <c r="AN25" s="318" t="s">
        <v>294</v>
      </c>
      <c r="AO25" s="318"/>
      <c r="AP25" s="318"/>
      <c r="AQ25" s="313"/>
      <c r="AR25" s="313"/>
      <c r="AS25" s="106"/>
    </row>
    <row r="26" spans="1:45" ht="17.25" customHeight="1" x14ac:dyDescent="0.25">
      <c r="A26" s="325" t="s">
        <v>293</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t="s">
        <v>446</v>
      </c>
      <c r="AL26" s="327"/>
      <c r="AM26" s="101"/>
      <c r="AN26" s="308" t="s">
        <v>292</v>
      </c>
      <c r="AO26" s="309"/>
      <c r="AP26" s="310"/>
      <c r="AQ26" s="311" t="s">
        <v>446</v>
      </c>
      <c r="AR26" s="312"/>
      <c r="AS26" s="106"/>
    </row>
    <row r="27" spans="1:45" ht="17.25" customHeight="1" x14ac:dyDescent="0.25">
      <c r="A27" s="325" t="s">
        <v>291</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t="s">
        <v>446</v>
      </c>
      <c r="AL27" s="327"/>
      <c r="AM27" s="101"/>
      <c r="AN27" s="308" t="s">
        <v>290</v>
      </c>
      <c r="AO27" s="309"/>
      <c r="AP27" s="310"/>
      <c r="AQ27" s="311" t="s">
        <v>446</v>
      </c>
      <c r="AR27" s="312"/>
      <c r="AS27" s="106"/>
    </row>
    <row r="28" spans="1:45" ht="27.75" customHeight="1" thickBot="1" x14ac:dyDescent="0.3">
      <c r="A28" s="328" t="s">
        <v>289</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31" t="s">
        <v>446</v>
      </c>
      <c r="AL28" s="331"/>
      <c r="AM28" s="101"/>
      <c r="AN28" s="332" t="s">
        <v>288</v>
      </c>
      <c r="AO28" s="333"/>
      <c r="AP28" s="334"/>
      <c r="AQ28" s="311" t="s">
        <v>446</v>
      </c>
      <c r="AR28" s="312"/>
      <c r="AS28" s="106"/>
    </row>
    <row r="29" spans="1:45" ht="17.25" customHeight="1" x14ac:dyDescent="0.25">
      <c r="A29" s="319" t="s">
        <v>287</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317" t="s">
        <v>446</v>
      </c>
      <c r="AL29" s="317"/>
      <c r="AM29" s="101"/>
      <c r="AN29" s="322"/>
      <c r="AO29" s="323"/>
      <c r="AP29" s="323"/>
      <c r="AQ29" s="311"/>
      <c r="AR29" s="324"/>
      <c r="AS29" s="106"/>
    </row>
    <row r="30" spans="1:45" ht="17.25" customHeight="1" x14ac:dyDescent="0.25">
      <c r="A30" s="325" t="s">
        <v>286</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t="s">
        <v>446</v>
      </c>
      <c r="AL30" s="327"/>
      <c r="AM30" s="101"/>
      <c r="AS30" s="106"/>
    </row>
    <row r="31" spans="1:45" ht="17.25" customHeight="1" x14ac:dyDescent="0.25">
      <c r="A31" s="325" t="s">
        <v>285</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t="s">
        <v>446</v>
      </c>
      <c r="AL31" s="327"/>
      <c r="AM31" s="101"/>
      <c r="AN31" s="101"/>
      <c r="AO31" s="120"/>
      <c r="AP31" s="120"/>
      <c r="AQ31" s="120"/>
      <c r="AR31" s="120"/>
      <c r="AS31" s="106"/>
    </row>
    <row r="32" spans="1:45" ht="17.25" customHeight="1" x14ac:dyDescent="0.25">
      <c r="A32" s="325" t="s">
        <v>260</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t="s">
        <v>446</v>
      </c>
      <c r="AL32" s="327"/>
      <c r="AM32" s="101"/>
      <c r="AN32" s="101"/>
      <c r="AO32" s="101"/>
      <c r="AP32" s="101"/>
      <c r="AQ32" s="101"/>
      <c r="AR32" s="101"/>
      <c r="AS32" s="106"/>
    </row>
    <row r="33" spans="1:45" ht="17.25" customHeight="1" x14ac:dyDescent="0.25">
      <c r="A33" s="325" t="s">
        <v>284</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35" t="s">
        <v>446</v>
      </c>
      <c r="AL33" s="335"/>
      <c r="AM33" s="101"/>
      <c r="AN33" s="101"/>
      <c r="AO33" s="101"/>
      <c r="AP33" s="101"/>
      <c r="AQ33" s="101"/>
      <c r="AR33" s="101"/>
      <c r="AS33" s="106"/>
    </row>
    <row r="34" spans="1:45" ht="17.25" customHeight="1" x14ac:dyDescent="0.25">
      <c r="A34" s="325" t="s">
        <v>283</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t="s">
        <v>446</v>
      </c>
      <c r="AL34" s="327"/>
      <c r="AM34" s="101"/>
      <c r="AN34" s="101"/>
      <c r="AO34" s="101"/>
      <c r="AP34" s="101"/>
      <c r="AQ34" s="101"/>
      <c r="AR34" s="101"/>
      <c r="AS34" s="106"/>
    </row>
    <row r="35" spans="1:45" ht="17.25" customHeight="1" x14ac:dyDescent="0.25">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t="s">
        <v>446</v>
      </c>
      <c r="AL35" s="327"/>
      <c r="AM35" s="101"/>
      <c r="AN35" s="101"/>
      <c r="AO35" s="101"/>
      <c r="AP35" s="101"/>
      <c r="AQ35" s="101"/>
      <c r="AR35" s="101"/>
      <c r="AS35" s="106"/>
    </row>
    <row r="36" spans="1:45" ht="17.25" customHeight="1" thickBot="1" x14ac:dyDescent="0.3">
      <c r="A36" s="336" t="s">
        <v>251</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1" t="s">
        <v>446</v>
      </c>
      <c r="AL36" s="331"/>
      <c r="AM36" s="101"/>
      <c r="AN36" s="101"/>
      <c r="AO36" s="101"/>
      <c r="AP36" s="101"/>
      <c r="AQ36" s="101"/>
      <c r="AR36" s="101"/>
      <c r="AS36" s="106"/>
    </row>
    <row r="37" spans="1:45" ht="17.25" customHeight="1" x14ac:dyDescent="0.25">
      <c r="A37" s="315"/>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17" t="s">
        <v>446</v>
      </c>
      <c r="AL37" s="317"/>
      <c r="AM37" s="101"/>
      <c r="AN37" s="101"/>
      <c r="AO37" s="101"/>
      <c r="AP37" s="101"/>
      <c r="AQ37" s="101"/>
      <c r="AR37" s="101"/>
      <c r="AS37" s="106"/>
    </row>
    <row r="38" spans="1:45" ht="17.25" customHeight="1" x14ac:dyDescent="0.25">
      <c r="A38" s="325" t="s">
        <v>282</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t="s">
        <v>446</v>
      </c>
      <c r="AL38" s="327"/>
      <c r="AM38" s="101"/>
      <c r="AN38" s="101"/>
      <c r="AO38" s="101"/>
      <c r="AP38" s="101"/>
      <c r="AQ38" s="101"/>
      <c r="AR38" s="101"/>
      <c r="AS38" s="106"/>
    </row>
    <row r="39" spans="1:45" ht="17.25" customHeight="1" thickBot="1" x14ac:dyDescent="0.3">
      <c r="A39" s="336" t="s">
        <v>281</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1" t="s">
        <v>446</v>
      </c>
      <c r="AL39" s="331"/>
      <c r="AM39" s="101"/>
      <c r="AN39" s="101"/>
      <c r="AO39" s="101"/>
      <c r="AP39" s="101"/>
      <c r="AQ39" s="101"/>
      <c r="AR39" s="101"/>
      <c r="AS39" s="106"/>
    </row>
    <row r="40" spans="1:45" ht="17.25" customHeight="1" x14ac:dyDescent="0.25">
      <c r="A40" s="315" t="s">
        <v>280</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7" t="s">
        <v>446</v>
      </c>
      <c r="AL40" s="317"/>
      <c r="AM40" s="101"/>
      <c r="AN40" s="101"/>
      <c r="AO40" s="101"/>
      <c r="AP40" s="101"/>
      <c r="AQ40" s="101"/>
      <c r="AR40" s="101"/>
      <c r="AS40" s="106"/>
    </row>
    <row r="41" spans="1:45" ht="17.25" customHeight="1" x14ac:dyDescent="0.25">
      <c r="A41" s="325" t="s">
        <v>279</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t="s">
        <v>446</v>
      </c>
      <c r="AL41" s="327"/>
      <c r="AM41" s="101"/>
      <c r="AN41" s="101"/>
      <c r="AO41" s="101"/>
      <c r="AP41" s="101"/>
      <c r="AQ41" s="101"/>
      <c r="AR41" s="101"/>
      <c r="AS41" s="106"/>
    </row>
    <row r="42" spans="1:45" ht="17.25" customHeight="1" x14ac:dyDescent="0.25">
      <c r="A42" s="325" t="s">
        <v>278</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t="s">
        <v>446</v>
      </c>
      <c r="AL42" s="327"/>
      <c r="AM42" s="101"/>
      <c r="AN42" s="101"/>
      <c r="AO42" s="101"/>
      <c r="AP42" s="101"/>
      <c r="AQ42" s="101"/>
      <c r="AR42" s="101"/>
      <c r="AS42" s="106"/>
    </row>
    <row r="43" spans="1:45" ht="17.25" customHeight="1" x14ac:dyDescent="0.25">
      <c r="A43" s="325" t="s">
        <v>277</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t="s">
        <v>446</v>
      </c>
      <c r="AL43" s="327"/>
      <c r="AM43" s="101"/>
      <c r="AN43" s="101"/>
      <c r="AO43" s="101"/>
      <c r="AP43" s="101"/>
      <c r="AQ43" s="101"/>
      <c r="AR43" s="101"/>
      <c r="AS43" s="106"/>
    </row>
    <row r="44" spans="1:45" ht="17.25" customHeight="1" x14ac:dyDescent="0.25">
      <c r="A44" s="325" t="s">
        <v>276</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t="s">
        <v>446</v>
      </c>
      <c r="AL44" s="327"/>
      <c r="AM44" s="101"/>
      <c r="AN44" s="101"/>
      <c r="AO44" s="101"/>
      <c r="AP44" s="101"/>
      <c r="AQ44" s="101"/>
      <c r="AR44" s="101"/>
      <c r="AS44" s="106"/>
    </row>
    <row r="45" spans="1:45" ht="17.25" customHeight="1" x14ac:dyDescent="0.25">
      <c r="A45" s="325" t="s">
        <v>275</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t="s">
        <v>446</v>
      </c>
      <c r="AL45" s="327"/>
      <c r="AM45" s="101"/>
      <c r="AN45" s="101"/>
      <c r="AO45" s="101"/>
      <c r="AP45" s="101"/>
      <c r="AQ45" s="101"/>
      <c r="AR45" s="101"/>
      <c r="AS45" s="106"/>
    </row>
    <row r="46" spans="1:45" ht="17.25" customHeight="1" thickBot="1" x14ac:dyDescent="0.3">
      <c r="A46" s="338" t="s">
        <v>274</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t="s">
        <v>446</v>
      </c>
      <c r="AL46" s="340"/>
      <c r="AM46" s="101"/>
      <c r="AN46" s="101"/>
      <c r="AO46" s="101"/>
      <c r="AP46" s="101"/>
      <c r="AQ46" s="101"/>
      <c r="AR46" s="101"/>
      <c r="AS46" s="106"/>
    </row>
    <row r="47" spans="1:45" ht="24" customHeight="1" x14ac:dyDescent="0.25">
      <c r="A47" s="341" t="s">
        <v>273</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17" t="s">
        <v>446</v>
      </c>
      <c r="AL47" s="317"/>
      <c r="AM47" s="317" t="s">
        <v>446</v>
      </c>
      <c r="AN47" s="317"/>
      <c r="AO47" s="112" t="s">
        <v>446</v>
      </c>
      <c r="AP47" s="184" t="s">
        <v>446</v>
      </c>
      <c r="AQ47" s="106"/>
    </row>
    <row r="48" spans="1:45" ht="12" customHeight="1" x14ac:dyDescent="0.25">
      <c r="A48" s="325" t="s">
        <v>272</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7" t="s">
        <v>446</v>
      </c>
      <c r="AL48" s="327"/>
      <c r="AM48" s="327" t="s">
        <v>446</v>
      </c>
      <c r="AN48" s="327"/>
      <c r="AO48" s="115" t="s">
        <v>446</v>
      </c>
      <c r="AP48" s="181" t="s">
        <v>446</v>
      </c>
      <c r="AQ48" s="106"/>
    </row>
    <row r="49" spans="1:43" ht="12" customHeight="1" x14ac:dyDescent="0.25">
      <c r="A49" s="325" t="s">
        <v>271</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t="s">
        <v>446</v>
      </c>
      <c r="AL49" s="327"/>
      <c r="AM49" s="327" t="s">
        <v>446</v>
      </c>
      <c r="AN49" s="327"/>
      <c r="AO49" s="181" t="s">
        <v>446</v>
      </c>
      <c r="AP49" s="181" t="s">
        <v>446</v>
      </c>
      <c r="AQ49" s="106"/>
    </row>
    <row r="50" spans="1:43" ht="12" customHeight="1" thickBot="1" x14ac:dyDescent="0.3">
      <c r="A50" s="336" t="s">
        <v>270</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1" t="s">
        <v>446</v>
      </c>
      <c r="AL50" s="331"/>
      <c r="AM50" s="331" t="s">
        <v>446</v>
      </c>
      <c r="AN50" s="331"/>
      <c r="AO50" s="182" t="s">
        <v>446</v>
      </c>
      <c r="AP50" s="182" t="s">
        <v>446</v>
      </c>
      <c r="AQ50" s="106"/>
    </row>
    <row r="51" spans="1:43" ht="6.75" customHeight="1" thickBot="1" x14ac:dyDescent="0.3">
      <c r="A51" s="119"/>
      <c r="B51" s="119"/>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7"/>
      <c r="AN51" s="117"/>
      <c r="AO51" s="118"/>
      <c r="AP51" s="118"/>
      <c r="AQ51" s="116"/>
    </row>
    <row r="52" spans="1:43" ht="24" customHeight="1" x14ac:dyDescent="0.25">
      <c r="A52" s="344" t="s">
        <v>269</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6" t="s">
        <v>446</v>
      </c>
      <c r="AL52" s="346"/>
      <c r="AM52" s="346" t="s">
        <v>446</v>
      </c>
      <c r="AN52" s="346"/>
      <c r="AO52" s="184" t="s">
        <v>446</v>
      </c>
      <c r="AP52" s="184" t="s">
        <v>446</v>
      </c>
      <c r="AQ52" s="106"/>
    </row>
    <row r="53" spans="1:43" ht="11.25" customHeight="1" x14ac:dyDescent="0.25">
      <c r="A53" s="347" t="s">
        <v>268</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35" t="s">
        <v>446</v>
      </c>
      <c r="AL53" s="335"/>
      <c r="AM53" s="335" t="s">
        <v>446</v>
      </c>
      <c r="AN53" s="335"/>
      <c r="AO53" s="183" t="s">
        <v>446</v>
      </c>
      <c r="AP53" s="183" t="s">
        <v>446</v>
      </c>
      <c r="AQ53" s="106"/>
    </row>
    <row r="54" spans="1:43" ht="12" customHeight="1" x14ac:dyDescent="0.25">
      <c r="A54" s="325" t="s">
        <v>267</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t="s">
        <v>446</v>
      </c>
      <c r="AL54" s="327"/>
      <c r="AM54" s="327" t="s">
        <v>446</v>
      </c>
      <c r="AN54" s="327"/>
      <c r="AO54" s="181" t="s">
        <v>446</v>
      </c>
      <c r="AP54" s="181" t="s">
        <v>446</v>
      </c>
      <c r="AQ54" s="106"/>
    </row>
    <row r="55" spans="1:43" ht="12" customHeight="1" x14ac:dyDescent="0.25">
      <c r="A55" s="325" t="s">
        <v>266</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t="s">
        <v>446</v>
      </c>
      <c r="AL55" s="327"/>
      <c r="AM55" s="327" t="s">
        <v>446</v>
      </c>
      <c r="AN55" s="327"/>
      <c r="AO55" s="181" t="s">
        <v>446</v>
      </c>
      <c r="AP55" s="181" t="s">
        <v>446</v>
      </c>
      <c r="AQ55" s="106"/>
    </row>
    <row r="56" spans="1:43" ht="12" customHeight="1" thickBot="1" x14ac:dyDescent="0.3">
      <c r="A56" s="336" t="s">
        <v>265</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1" t="s">
        <v>446</v>
      </c>
      <c r="AL56" s="331"/>
      <c r="AM56" s="331" t="s">
        <v>446</v>
      </c>
      <c r="AN56" s="331"/>
      <c r="AO56" s="182" t="s">
        <v>446</v>
      </c>
      <c r="AP56" s="182" t="s">
        <v>446</v>
      </c>
      <c r="AQ56" s="106"/>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01"/>
      <c r="AN57" s="101"/>
      <c r="AO57" s="113"/>
      <c r="AP57" s="113"/>
      <c r="AQ57" s="100"/>
    </row>
    <row r="58" spans="1:43" ht="24" customHeight="1" x14ac:dyDescent="0.25">
      <c r="A58" s="344" t="s">
        <v>264</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6" t="s">
        <v>446</v>
      </c>
      <c r="AL58" s="346"/>
      <c r="AM58" s="346" t="s">
        <v>446</v>
      </c>
      <c r="AN58" s="346"/>
      <c r="AO58" s="184" t="s">
        <v>446</v>
      </c>
      <c r="AP58" s="184" t="s">
        <v>446</v>
      </c>
      <c r="AQ58" s="106"/>
    </row>
    <row r="59" spans="1:43" ht="12.75" customHeight="1" x14ac:dyDescent="0.25">
      <c r="A59" s="349" t="s">
        <v>263</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35" t="s">
        <v>446</v>
      </c>
      <c r="AL59" s="335"/>
      <c r="AM59" s="335" t="s">
        <v>446</v>
      </c>
      <c r="AN59" s="335"/>
      <c r="AO59" s="185" t="s">
        <v>446</v>
      </c>
      <c r="AP59" s="185" t="s">
        <v>446</v>
      </c>
      <c r="AQ59" s="111"/>
    </row>
    <row r="60" spans="1:43" ht="12" customHeight="1" x14ac:dyDescent="0.25">
      <c r="A60" s="325" t="s">
        <v>262</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t="s">
        <v>446</v>
      </c>
      <c r="AL60" s="327"/>
      <c r="AM60" s="327" t="s">
        <v>446</v>
      </c>
      <c r="AN60" s="327"/>
      <c r="AO60" s="181" t="s">
        <v>446</v>
      </c>
      <c r="AP60" s="181" t="s">
        <v>446</v>
      </c>
      <c r="AQ60" s="106"/>
    </row>
    <row r="61" spans="1:43" ht="12" customHeight="1" x14ac:dyDescent="0.25">
      <c r="A61" s="325" t="s">
        <v>261</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t="s">
        <v>446</v>
      </c>
      <c r="AL61" s="327"/>
      <c r="AM61" s="327" t="s">
        <v>446</v>
      </c>
      <c r="AN61" s="327"/>
      <c r="AO61" s="181" t="s">
        <v>446</v>
      </c>
      <c r="AP61" s="181" t="s">
        <v>446</v>
      </c>
      <c r="AQ61" s="106"/>
    </row>
    <row r="62" spans="1:43" ht="12" customHeight="1" x14ac:dyDescent="0.25">
      <c r="A62" s="325" t="s">
        <v>260</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35" t="s">
        <v>446</v>
      </c>
      <c r="AL62" s="335"/>
      <c r="AM62" s="335" t="s">
        <v>446</v>
      </c>
      <c r="AN62" s="335"/>
      <c r="AO62" s="181" t="s">
        <v>446</v>
      </c>
      <c r="AP62" s="181" t="s">
        <v>446</v>
      </c>
      <c r="AQ62" s="106"/>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t="s">
        <v>446</v>
      </c>
      <c r="AL63" s="327"/>
      <c r="AM63" s="327" t="s">
        <v>446</v>
      </c>
      <c r="AN63" s="327"/>
      <c r="AO63" s="181" t="s">
        <v>446</v>
      </c>
      <c r="AP63" s="181" t="s">
        <v>446</v>
      </c>
      <c r="AQ63" s="106"/>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t="s">
        <v>446</v>
      </c>
      <c r="AL64" s="327"/>
      <c r="AM64" s="327" t="s">
        <v>446</v>
      </c>
      <c r="AN64" s="327"/>
      <c r="AO64" s="181" t="s">
        <v>446</v>
      </c>
      <c r="AP64" s="181" t="s">
        <v>446</v>
      </c>
      <c r="AQ64" s="106"/>
    </row>
    <row r="65" spans="1:43" ht="12" customHeight="1" x14ac:dyDescent="0.25">
      <c r="A65" s="325" t="s">
        <v>259</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35" t="s">
        <v>446</v>
      </c>
      <c r="AL65" s="335"/>
      <c r="AM65" s="335" t="s">
        <v>446</v>
      </c>
      <c r="AN65" s="335"/>
      <c r="AO65" s="181" t="s">
        <v>446</v>
      </c>
      <c r="AP65" s="181" t="s">
        <v>446</v>
      </c>
      <c r="AQ65" s="106"/>
    </row>
    <row r="66" spans="1:43" ht="27.75" customHeight="1" x14ac:dyDescent="0.25">
      <c r="A66" s="351" t="s">
        <v>258</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27" t="s">
        <v>446</v>
      </c>
      <c r="AL66" s="327"/>
      <c r="AM66" s="327" t="s">
        <v>446</v>
      </c>
      <c r="AN66" s="327"/>
      <c r="AO66" s="181" t="s">
        <v>446</v>
      </c>
      <c r="AP66" s="181" t="s">
        <v>446</v>
      </c>
      <c r="AQ66" s="111"/>
    </row>
    <row r="67" spans="1:43" ht="11.25" customHeight="1" x14ac:dyDescent="0.25">
      <c r="A67" s="325" t="s">
        <v>253</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t="s">
        <v>446</v>
      </c>
      <c r="AL67" s="327"/>
      <c r="AM67" s="327" t="s">
        <v>446</v>
      </c>
      <c r="AN67" s="327"/>
      <c r="AO67" s="181" t="s">
        <v>446</v>
      </c>
      <c r="AP67" s="181" t="s">
        <v>446</v>
      </c>
      <c r="AQ67" s="106"/>
    </row>
    <row r="68" spans="1:43" ht="25.5" customHeight="1" x14ac:dyDescent="0.25">
      <c r="A68" s="351" t="s">
        <v>254</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35" t="s">
        <v>446</v>
      </c>
      <c r="AL68" s="335"/>
      <c r="AM68" s="335" t="s">
        <v>446</v>
      </c>
      <c r="AN68" s="335"/>
      <c r="AO68" s="181" t="s">
        <v>446</v>
      </c>
      <c r="AP68" s="181" t="s">
        <v>446</v>
      </c>
      <c r="AQ68" s="111"/>
    </row>
    <row r="69" spans="1:43" ht="12" customHeight="1" x14ac:dyDescent="0.25">
      <c r="A69" s="325" t="s">
        <v>252</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t="s">
        <v>446</v>
      </c>
      <c r="AL69" s="327"/>
      <c r="AM69" s="327" t="s">
        <v>446</v>
      </c>
      <c r="AN69" s="327"/>
      <c r="AO69" s="181" t="s">
        <v>446</v>
      </c>
      <c r="AP69" s="181" t="s">
        <v>446</v>
      </c>
      <c r="AQ69" s="106"/>
    </row>
    <row r="70" spans="1:43" ht="12.75" customHeight="1" x14ac:dyDescent="0.25">
      <c r="A70" s="354" t="s">
        <v>257</v>
      </c>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c r="Z70" s="355"/>
      <c r="AA70" s="355"/>
      <c r="AB70" s="355"/>
      <c r="AC70" s="355"/>
      <c r="AD70" s="355"/>
      <c r="AE70" s="355"/>
      <c r="AF70" s="355"/>
      <c r="AG70" s="355"/>
      <c r="AH70" s="355"/>
      <c r="AI70" s="355"/>
      <c r="AJ70" s="355"/>
      <c r="AK70" s="327" t="s">
        <v>446</v>
      </c>
      <c r="AL70" s="327"/>
      <c r="AM70" s="327" t="s">
        <v>446</v>
      </c>
      <c r="AN70" s="327"/>
      <c r="AO70" s="181" t="s">
        <v>446</v>
      </c>
      <c r="AP70" s="181" t="s">
        <v>446</v>
      </c>
      <c r="AQ70" s="111"/>
    </row>
    <row r="71" spans="1:43" ht="12" customHeight="1" x14ac:dyDescent="0.25">
      <c r="A71" s="325" t="s">
        <v>251</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t="s">
        <v>446</v>
      </c>
      <c r="AL71" s="327"/>
      <c r="AM71" s="327" t="s">
        <v>446</v>
      </c>
      <c r="AN71" s="327"/>
      <c r="AO71" s="181" t="s">
        <v>446</v>
      </c>
      <c r="AP71" s="181" t="s">
        <v>446</v>
      </c>
      <c r="AQ71" s="106"/>
    </row>
    <row r="72" spans="1:43" ht="12.75" customHeight="1" thickBot="1" x14ac:dyDescent="0.3">
      <c r="A72" s="356" t="s">
        <v>256</v>
      </c>
      <c r="B72" s="357"/>
      <c r="C72" s="357"/>
      <c r="D72" s="357"/>
      <c r="E72" s="357"/>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8"/>
      <c r="AK72" s="327" t="s">
        <v>446</v>
      </c>
      <c r="AL72" s="327"/>
      <c r="AM72" s="327" t="s">
        <v>446</v>
      </c>
      <c r="AN72" s="327"/>
      <c r="AO72" s="181" t="s">
        <v>446</v>
      </c>
      <c r="AP72" s="181" t="s">
        <v>446</v>
      </c>
      <c r="AQ72" s="111"/>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01"/>
      <c r="AN73" s="101"/>
      <c r="AO73" s="113"/>
      <c r="AP73" s="113"/>
      <c r="AQ73" s="100"/>
    </row>
    <row r="74" spans="1:43" ht="25.5" customHeight="1" x14ac:dyDescent="0.25">
      <c r="A74" s="344" t="s">
        <v>255</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6" t="s">
        <v>446</v>
      </c>
      <c r="AL74" s="346"/>
      <c r="AM74" s="346" t="s">
        <v>446</v>
      </c>
      <c r="AN74" s="346"/>
      <c r="AO74" s="184" t="s">
        <v>446</v>
      </c>
      <c r="AP74" s="184" t="s">
        <v>446</v>
      </c>
      <c r="AQ74" s="106"/>
    </row>
    <row r="75" spans="1:43" ht="25.5" customHeight="1" x14ac:dyDescent="0.25">
      <c r="A75" s="351" t="s">
        <v>254</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35" t="s">
        <v>446</v>
      </c>
      <c r="AL75" s="335"/>
      <c r="AM75" s="335" t="s">
        <v>446</v>
      </c>
      <c r="AN75" s="335"/>
      <c r="AO75" s="181" t="s">
        <v>446</v>
      </c>
      <c r="AP75" s="181" t="s">
        <v>446</v>
      </c>
      <c r="AQ75" s="111"/>
    </row>
    <row r="76" spans="1:43" ht="12" customHeight="1" x14ac:dyDescent="0.25">
      <c r="A76" s="325" t="s">
        <v>253</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35" t="s">
        <v>446</v>
      </c>
      <c r="AL76" s="335"/>
      <c r="AM76" s="335" t="s">
        <v>446</v>
      </c>
      <c r="AN76" s="335"/>
      <c r="AO76" s="181" t="s">
        <v>446</v>
      </c>
      <c r="AP76" s="181" t="s">
        <v>446</v>
      </c>
      <c r="AQ76" s="106"/>
    </row>
    <row r="77" spans="1:43" ht="12" customHeight="1" x14ac:dyDescent="0.25">
      <c r="A77" s="325" t="s">
        <v>252</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35" t="s">
        <v>446</v>
      </c>
      <c r="AL77" s="335"/>
      <c r="AM77" s="335" t="s">
        <v>446</v>
      </c>
      <c r="AN77" s="335"/>
      <c r="AO77" s="181" t="s">
        <v>446</v>
      </c>
      <c r="AP77" s="181" t="s">
        <v>446</v>
      </c>
      <c r="AQ77" s="106"/>
    </row>
    <row r="78" spans="1:43" ht="12" customHeight="1" x14ac:dyDescent="0.25">
      <c r="A78" s="325" t="s">
        <v>251</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35" t="s">
        <v>446</v>
      </c>
      <c r="AL78" s="335"/>
      <c r="AM78" s="335" t="s">
        <v>446</v>
      </c>
      <c r="AN78" s="335"/>
      <c r="AO78" s="181" t="s">
        <v>446</v>
      </c>
      <c r="AP78" s="181" t="s">
        <v>446</v>
      </c>
      <c r="AQ78" s="106"/>
    </row>
    <row r="79" spans="1:43" ht="12" customHeight="1" x14ac:dyDescent="0.25">
      <c r="A79" s="325" t="s">
        <v>250</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35" t="s">
        <v>446</v>
      </c>
      <c r="AL79" s="335"/>
      <c r="AM79" s="335" t="s">
        <v>446</v>
      </c>
      <c r="AN79" s="335"/>
      <c r="AO79" s="181" t="s">
        <v>446</v>
      </c>
      <c r="AP79" s="181" t="s">
        <v>446</v>
      </c>
      <c r="AQ79" s="106"/>
    </row>
    <row r="80" spans="1:43" ht="12" customHeight="1" x14ac:dyDescent="0.25">
      <c r="A80" s="325" t="s">
        <v>249</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35" t="s">
        <v>446</v>
      </c>
      <c r="AL80" s="335"/>
      <c r="AM80" s="335" t="s">
        <v>446</v>
      </c>
      <c r="AN80" s="335"/>
      <c r="AO80" s="181" t="s">
        <v>446</v>
      </c>
      <c r="AP80" s="181" t="s">
        <v>446</v>
      </c>
      <c r="AQ80" s="106"/>
    </row>
    <row r="81" spans="1:45" ht="12.75" customHeight="1" x14ac:dyDescent="0.25">
      <c r="A81" s="325" t="s">
        <v>248</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35" t="s">
        <v>446</v>
      </c>
      <c r="AL81" s="335"/>
      <c r="AM81" s="335" t="s">
        <v>446</v>
      </c>
      <c r="AN81" s="335"/>
      <c r="AO81" s="181" t="s">
        <v>446</v>
      </c>
      <c r="AP81" s="181" t="s">
        <v>446</v>
      </c>
      <c r="AQ81" s="106"/>
    </row>
    <row r="82" spans="1:45" ht="12.75" customHeight="1" x14ac:dyDescent="0.25">
      <c r="A82" s="325" t="s">
        <v>247</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35" t="s">
        <v>446</v>
      </c>
      <c r="AL82" s="335"/>
      <c r="AM82" s="335" t="s">
        <v>446</v>
      </c>
      <c r="AN82" s="335"/>
      <c r="AO82" s="181" t="s">
        <v>446</v>
      </c>
      <c r="AP82" s="181" t="s">
        <v>446</v>
      </c>
      <c r="AQ82" s="106"/>
    </row>
    <row r="83" spans="1:45" ht="12" customHeight="1" x14ac:dyDescent="0.25">
      <c r="A83" s="354" t="s">
        <v>246</v>
      </c>
      <c r="B83" s="355"/>
      <c r="C83" s="355"/>
      <c r="D83" s="355"/>
      <c r="E83" s="355"/>
      <c r="F83" s="355"/>
      <c r="G83" s="355"/>
      <c r="H83" s="355"/>
      <c r="I83" s="355"/>
      <c r="J83" s="355"/>
      <c r="K83" s="355"/>
      <c r="L83" s="355"/>
      <c r="M83" s="355"/>
      <c r="N83" s="355"/>
      <c r="O83" s="355"/>
      <c r="P83" s="355"/>
      <c r="Q83" s="355"/>
      <c r="R83" s="355"/>
      <c r="S83" s="355"/>
      <c r="T83" s="355"/>
      <c r="U83" s="355"/>
      <c r="V83" s="355"/>
      <c r="W83" s="355"/>
      <c r="X83" s="355"/>
      <c r="Y83" s="355"/>
      <c r="Z83" s="355"/>
      <c r="AA83" s="355"/>
      <c r="AB83" s="355"/>
      <c r="AC83" s="355"/>
      <c r="AD83" s="355"/>
      <c r="AE83" s="355"/>
      <c r="AF83" s="355"/>
      <c r="AG83" s="355"/>
      <c r="AH83" s="355"/>
      <c r="AI83" s="355"/>
      <c r="AJ83" s="355"/>
      <c r="AK83" s="335" t="s">
        <v>446</v>
      </c>
      <c r="AL83" s="335"/>
      <c r="AM83" s="335" t="s">
        <v>446</v>
      </c>
      <c r="AN83" s="335"/>
      <c r="AO83" s="181" t="s">
        <v>446</v>
      </c>
      <c r="AP83" s="181" t="s">
        <v>446</v>
      </c>
      <c r="AQ83" s="111"/>
    </row>
    <row r="84" spans="1:45" ht="12" customHeight="1" x14ac:dyDescent="0.25">
      <c r="A84" s="354" t="s">
        <v>245</v>
      </c>
      <c r="B84" s="355"/>
      <c r="C84" s="355"/>
      <c r="D84" s="355"/>
      <c r="E84" s="355"/>
      <c r="F84" s="355"/>
      <c r="G84" s="355"/>
      <c r="H84" s="355"/>
      <c r="I84" s="355"/>
      <c r="J84" s="355"/>
      <c r="K84" s="355"/>
      <c r="L84" s="355"/>
      <c r="M84" s="355"/>
      <c r="N84" s="355"/>
      <c r="O84" s="355"/>
      <c r="P84" s="355"/>
      <c r="Q84" s="355"/>
      <c r="R84" s="355"/>
      <c r="S84" s="355"/>
      <c r="T84" s="355"/>
      <c r="U84" s="355"/>
      <c r="V84" s="355"/>
      <c r="W84" s="355"/>
      <c r="X84" s="355"/>
      <c r="Y84" s="355"/>
      <c r="Z84" s="355"/>
      <c r="AA84" s="355"/>
      <c r="AB84" s="355"/>
      <c r="AC84" s="355"/>
      <c r="AD84" s="355"/>
      <c r="AE84" s="355"/>
      <c r="AF84" s="355"/>
      <c r="AG84" s="355"/>
      <c r="AH84" s="355"/>
      <c r="AI84" s="355"/>
      <c r="AJ84" s="355"/>
      <c r="AK84" s="335" t="s">
        <v>446</v>
      </c>
      <c r="AL84" s="335"/>
      <c r="AM84" s="335" t="s">
        <v>446</v>
      </c>
      <c r="AN84" s="335"/>
      <c r="AO84" s="181" t="s">
        <v>446</v>
      </c>
      <c r="AP84" s="181" t="s">
        <v>446</v>
      </c>
      <c r="AQ84" s="111"/>
    </row>
    <row r="85" spans="1:45" ht="12" customHeight="1" x14ac:dyDescent="0.25">
      <c r="A85" s="325" t="s">
        <v>244</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35" t="s">
        <v>446</v>
      </c>
      <c r="AL85" s="335"/>
      <c r="AM85" s="335" t="s">
        <v>446</v>
      </c>
      <c r="AN85" s="335"/>
      <c r="AO85" s="181" t="s">
        <v>446</v>
      </c>
      <c r="AP85" s="181" t="s">
        <v>446</v>
      </c>
      <c r="AQ85" s="100"/>
    </row>
    <row r="86" spans="1:45" ht="27.75" customHeight="1" x14ac:dyDescent="0.25">
      <c r="A86" s="351" t="s">
        <v>243</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35" t="s">
        <v>446</v>
      </c>
      <c r="AL86" s="335"/>
      <c r="AM86" s="335" t="s">
        <v>446</v>
      </c>
      <c r="AN86" s="335"/>
      <c r="AO86" s="181" t="s">
        <v>446</v>
      </c>
      <c r="AP86" s="181" t="s">
        <v>446</v>
      </c>
      <c r="AQ86" s="111"/>
    </row>
    <row r="87" spans="1:45" x14ac:dyDescent="0.25">
      <c r="A87" s="351" t="s">
        <v>242</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35" t="s">
        <v>446</v>
      </c>
      <c r="AL87" s="335"/>
      <c r="AM87" s="335" t="s">
        <v>446</v>
      </c>
      <c r="AN87" s="335"/>
      <c r="AO87" s="181" t="s">
        <v>446</v>
      </c>
      <c r="AP87" s="181" t="s">
        <v>446</v>
      </c>
      <c r="AQ87" s="111"/>
    </row>
    <row r="88" spans="1:45" ht="14.25" customHeight="1" x14ac:dyDescent="0.25">
      <c r="A88" s="363" t="s">
        <v>241</v>
      </c>
      <c r="B88" s="364"/>
      <c r="C88" s="364"/>
      <c r="D88" s="365"/>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335" t="s">
        <v>446</v>
      </c>
      <c r="AL88" s="335"/>
      <c r="AM88" s="335" t="s">
        <v>446</v>
      </c>
      <c r="AN88" s="335"/>
      <c r="AO88" s="181" t="s">
        <v>446</v>
      </c>
      <c r="AP88" s="181" t="s">
        <v>446</v>
      </c>
      <c r="AQ88" s="111"/>
    </row>
    <row r="89" spans="1:45" x14ac:dyDescent="0.25">
      <c r="A89" s="363" t="s">
        <v>240</v>
      </c>
      <c r="B89" s="364"/>
      <c r="C89" s="364"/>
      <c r="D89" s="365"/>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335" t="s">
        <v>446</v>
      </c>
      <c r="AL89" s="335"/>
      <c r="AM89" s="335" t="s">
        <v>446</v>
      </c>
      <c r="AN89" s="335"/>
      <c r="AO89" s="181" t="s">
        <v>446</v>
      </c>
      <c r="AP89" s="181" t="s">
        <v>446</v>
      </c>
      <c r="AQ89" s="100"/>
    </row>
    <row r="90" spans="1:45" ht="12" customHeight="1" thickBot="1" x14ac:dyDescent="0.3">
      <c r="A90" s="109" t="s">
        <v>239</v>
      </c>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359" t="s">
        <v>446</v>
      </c>
      <c r="AL90" s="360"/>
      <c r="AM90" s="361" t="s">
        <v>446</v>
      </c>
      <c r="AN90" s="362"/>
      <c r="AO90" s="107" t="s">
        <v>446</v>
      </c>
      <c r="AP90" s="107" t="s">
        <v>446</v>
      </c>
      <c r="AQ90" s="106"/>
    </row>
    <row r="91" spans="1:45" ht="3" customHeight="1"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2"/>
    </row>
    <row r="92" spans="1:45" ht="13.5" customHeight="1" x14ac:dyDescent="0.25">
      <c r="A92" s="101" t="s">
        <v>238</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106"/>
      <c r="AS92" s="102"/>
    </row>
    <row r="93" spans="1:45" ht="13.5" customHeight="1" x14ac:dyDescent="0.25">
      <c r="A93" s="105" t="s">
        <v>237</v>
      </c>
      <c r="B93" s="103"/>
      <c r="C93" s="104"/>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2"/>
      <c r="AQ93" s="102"/>
      <c r="AR93" s="102"/>
      <c r="AS93" s="102"/>
    </row>
    <row r="94" spans="1:45" ht="11.25" customHeight="1" x14ac:dyDescent="0.25">
      <c r="A94" s="105" t="s">
        <v>236</v>
      </c>
      <c r="B94" s="103"/>
      <c r="C94" s="104"/>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2"/>
      <c r="AQ94" s="102"/>
      <c r="AR94" s="102"/>
      <c r="AS94" s="100"/>
    </row>
    <row r="95" spans="1:45" x14ac:dyDescent="0.25">
      <c r="A95" s="105" t="s">
        <v>235</v>
      </c>
      <c r="B95" s="103"/>
      <c r="C95" s="104"/>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2"/>
      <c r="AQ95" s="102"/>
      <c r="AR95" s="102"/>
      <c r="AS95" s="100"/>
    </row>
    <row r="96" spans="1:45" x14ac:dyDescent="0.25">
      <c r="A96" s="101" t="s">
        <v>234</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topLeftCell="A43" zoomScale="80" zoomScaleNormal="80" workbookViewId="0">
      <selection activeCell="T27" sqref="T27"/>
    </sheetView>
  </sheetViews>
  <sheetFormatPr defaultRowHeight="15.75" x14ac:dyDescent="0.25"/>
  <cols>
    <col min="1" max="1" width="9.140625" style="59"/>
    <col min="2" max="2" width="37.7109375" style="59" customWidth="1"/>
    <col min="3" max="3" width="13.5703125" style="59" customWidth="1"/>
    <col min="4" max="4" width="15.85546875" style="59" customWidth="1"/>
    <col min="5" max="6" width="0" style="59" hidden="1" customWidth="1"/>
    <col min="7" max="7" width="16.5703125" style="59" bestFit="1"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5" t="s">
        <v>67</v>
      </c>
    </row>
    <row r="2" spans="1:44" ht="18.75" x14ac:dyDescent="0.3">
      <c r="L2" s="15" t="s">
        <v>9</v>
      </c>
    </row>
    <row r="3" spans="1:44" ht="18.75" x14ac:dyDescent="0.3">
      <c r="L3" s="15" t="s">
        <v>66</v>
      </c>
    </row>
    <row r="4" spans="1:44" ht="18.75" x14ac:dyDescent="0.3">
      <c r="K4" s="15"/>
    </row>
    <row r="5" spans="1:44" x14ac:dyDescent="0.25">
      <c r="A5" s="253" t="s">
        <v>500</v>
      </c>
      <c r="B5" s="253"/>
      <c r="C5" s="253"/>
      <c r="D5" s="253"/>
      <c r="E5" s="253"/>
      <c r="F5" s="253"/>
      <c r="G5" s="253"/>
      <c r="H5" s="253"/>
      <c r="I5" s="253"/>
      <c r="J5" s="253"/>
      <c r="K5" s="253"/>
      <c r="L5" s="253"/>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5"/>
    </row>
    <row r="7" spans="1:44" ht="18.75" x14ac:dyDescent="0.25">
      <c r="A7" s="257" t="s">
        <v>8</v>
      </c>
      <c r="B7" s="257"/>
      <c r="C7" s="257"/>
      <c r="D7" s="257"/>
      <c r="E7" s="257"/>
      <c r="F7" s="257"/>
      <c r="G7" s="257"/>
      <c r="H7" s="257"/>
      <c r="I7" s="257"/>
      <c r="J7" s="257"/>
      <c r="K7" s="257"/>
      <c r="L7" s="257"/>
    </row>
    <row r="8" spans="1:44" ht="18.75" x14ac:dyDescent="0.25">
      <c r="A8" s="257"/>
      <c r="B8" s="257"/>
      <c r="C8" s="257"/>
      <c r="D8" s="257"/>
      <c r="E8" s="257"/>
      <c r="F8" s="257"/>
      <c r="G8" s="257"/>
      <c r="H8" s="257"/>
      <c r="I8" s="257"/>
      <c r="J8" s="257"/>
      <c r="K8" s="257"/>
      <c r="L8" s="257"/>
    </row>
    <row r="9" spans="1:44" x14ac:dyDescent="0.25">
      <c r="A9" s="289" t="str">
        <f>'5. анализ эконом эфф'!A9:AR9</f>
        <v>АО "НГТ-Энергия"</v>
      </c>
      <c r="B9" s="258"/>
      <c r="C9" s="258"/>
      <c r="D9" s="258"/>
      <c r="E9" s="258"/>
      <c r="F9" s="258"/>
      <c r="G9" s="258"/>
      <c r="H9" s="258"/>
      <c r="I9" s="258"/>
      <c r="J9" s="258"/>
      <c r="K9" s="258"/>
      <c r="L9" s="258"/>
    </row>
    <row r="10" spans="1:44" x14ac:dyDescent="0.25">
      <c r="A10" s="254" t="s">
        <v>7</v>
      </c>
      <c r="B10" s="254"/>
      <c r="C10" s="254"/>
      <c r="D10" s="254"/>
      <c r="E10" s="254"/>
      <c r="F10" s="254"/>
      <c r="G10" s="254"/>
      <c r="H10" s="254"/>
      <c r="I10" s="254"/>
      <c r="J10" s="254"/>
      <c r="K10" s="254"/>
      <c r="L10" s="254"/>
    </row>
    <row r="11" spans="1:44" ht="18.75" x14ac:dyDescent="0.25">
      <c r="A11" s="257"/>
      <c r="B11" s="257"/>
      <c r="C11" s="257"/>
      <c r="D11" s="257"/>
      <c r="E11" s="257"/>
      <c r="F11" s="257"/>
      <c r="G11" s="257"/>
      <c r="H11" s="257"/>
      <c r="I11" s="257"/>
      <c r="J11" s="257"/>
      <c r="K11" s="257"/>
      <c r="L11" s="257"/>
    </row>
    <row r="12" spans="1:44" x14ac:dyDescent="0.25">
      <c r="A12" s="258" t="str">
        <f>'5. анализ эконом эфф'!A12:AR12</f>
        <v>I_NGT7</v>
      </c>
      <c r="B12" s="258"/>
      <c r="C12" s="258"/>
      <c r="D12" s="258"/>
      <c r="E12" s="258"/>
      <c r="F12" s="258"/>
      <c r="G12" s="258"/>
      <c r="H12" s="258"/>
      <c r="I12" s="258"/>
      <c r="J12" s="258"/>
      <c r="K12" s="258"/>
      <c r="L12" s="258"/>
    </row>
    <row r="13" spans="1:44" x14ac:dyDescent="0.25">
      <c r="A13" s="254" t="s">
        <v>6</v>
      </c>
      <c r="B13" s="254"/>
      <c r="C13" s="254"/>
      <c r="D13" s="254"/>
      <c r="E13" s="254"/>
      <c r="F13" s="254"/>
      <c r="G13" s="254"/>
      <c r="H13" s="254"/>
      <c r="I13" s="254"/>
      <c r="J13" s="254"/>
      <c r="K13" s="254"/>
      <c r="L13" s="254"/>
    </row>
    <row r="14" spans="1:44" ht="18.75" x14ac:dyDescent="0.25">
      <c r="A14" s="262"/>
      <c r="B14" s="262"/>
      <c r="C14" s="262"/>
      <c r="D14" s="262"/>
      <c r="E14" s="262"/>
      <c r="F14" s="262"/>
      <c r="G14" s="262"/>
      <c r="H14" s="262"/>
      <c r="I14" s="262"/>
      <c r="J14" s="262"/>
      <c r="K14" s="262"/>
      <c r="L14" s="262"/>
    </row>
    <row r="15" spans="1:44" ht="30" customHeight="1" x14ac:dyDescent="0.25">
      <c r="A15" s="259" t="str">
        <f>'5. анализ эконом эфф'!A15:AR15</f>
        <v>Реконструкция ПС 35/6 кВ И-7 "Черноморская" в Северском районе</v>
      </c>
      <c r="B15" s="259"/>
      <c r="C15" s="259"/>
      <c r="D15" s="259"/>
      <c r="E15" s="259"/>
      <c r="F15" s="259"/>
      <c r="G15" s="259"/>
      <c r="H15" s="259"/>
      <c r="I15" s="259"/>
      <c r="J15" s="259"/>
      <c r="K15" s="259"/>
      <c r="L15" s="259"/>
    </row>
    <row r="16" spans="1:44" x14ac:dyDescent="0.25">
      <c r="A16" s="254" t="s">
        <v>5</v>
      </c>
      <c r="B16" s="254"/>
      <c r="C16" s="254"/>
      <c r="D16" s="254"/>
      <c r="E16" s="254"/>
      <c r="F16" s="254"/>
      <c r="G16" s="254"/>
      <c r="H16" s="254"/>
      <c r="I16" s="254"/>
      <c r="J16" s="254"/>
      <c r="K16" s="254"/>
      <c r="L16" s="254"/>
    </row>
    <row r="17" spans="1:12" ht="15.75" customHeight="1" x14ac:dyDescent="0.25">
      <c r="L17" s="198"/>
    </row>
    <row r="18" spans="1:12" x14ac:dyDescent="0.25">
      <c r="K18" s="84"/>
    </row>
    <row r="19" spans="1:12" ht="15.75" customHeight="1" x14ac:dyDescent="0.25">
      <c r="A19" s="366" t="s">
        <v>409</v>
      </c>
      <c r="B19" s="366"/>
      <c r="C19" s="366"/>
      <c r="D19" s="366"/>
      <c r="E19" s="366"/>
      <c r="F19" s="366"/>
      <c r="G19" s="366"/>
      <c r="H19" s="366"/>
      <c r="I19" s="366"/>
      <c r="J19" s="366"/>
      <c r="K19" s="366"/>
      <c r="L19" s="366"/>
    </row>
    <row r="20" spans="1:12" x14ac:dyDescent="0.25">
      <c r="A20" s="200"/>
      <c r="B20" s="200"/>
      <c r="C20" s="83"/>
      <c r="D20" s="83"/>
      <c r="E20" s="83"/>
      <c r="F20" s="83"/>
      <c r="G20" s="83"/>
      <c r="H20" s="83"/>
      <c r="I20" s="83"/>
      <c r="J20" s="83"/>
      <c r="K20" s="83"/>
      <c r="L20" s="83"/>
    </row>
    <row r="21" spans="1:12" ht="28.5" customHeight="1" x14ac:dyDescent="0.25">
      <c r="A21" s="371" t="s">
        <v>204</v>
      </c>
      <c r="B21" s="371" t="s">
        <v>203</v>
      </c>
      <c r="C21" s="372" t="s">
        <v>355</v>
      </c>
      <c r="D21" s="372"/>
      <c r="E21" s="372"/>
      <c r="F21" s="372"/>
      <c r="G21" s="372"/>
      <c r="H21" s="372"/>
      <c r="I21" s="373" t="s">
        <v>202</v>
      </c>
      <c r="J21" s="374" t="s">
        <v>357</v>
      </c>
      <c r="K21" s="371" t="s">
        <v>201</v>
      </c>
      <c r="L21" s="367" t="s">
        <v>356</v>
      </c>
    </row>
    <row r="22" spans="1:12" ht="58.5" customHeight="1" x14ac:dyDescent="0.25">
      <c r="A22" s="371"/>
      <c r="B22" s="371"/>
      <c r="C22" s="368" t="s">
        <v>1</v>
      </c>
      <c r="D22" s="368"/>
      <c r="E22" s="193"/>
      <c r="F22" s="194"/>
      <c r="G22" s="369" t="s">
        <v>10</v>
      </c>
      <c r="H22" s="370"/>
      <c r="I22" s="373"/>
      <c r="J22" s="375"/>
      <c r="K22" s="371"/>
      <c r="L22" s="367"/>
    </row>
    <row r="23" spans="1:12" ht="47.25" x14ac:dyDescent="0.25">
      <c r="A23" s="371"/>
      <c r="B23" s="371"/>
      <c r="C23" s="82" t="s">
        <v>200</v>
      </c>
      <c r="D23" s="82" t="s">
        <v>199</v>
      </c>
      <c r="E23" s="82" t="s">
        <v>200</v>
      </c>
      <c r="F23" s="82" t="s">
        <v>199</v>
      </c>
      <c r="G23" s="82" t="s">
        <v>200</v>
      </c>
      <c r="H23" s="82" t="s">
        <v>199</v>
      </c>
      <c r="I23" s="373"/>
      <c r="J23" s="376"/>
      <c r="K23" s="371"/>
      <c r="L23" s="367"/>
    </row>
    <row r="24" spans="1:12" x14ac:dyDescent="0.25">
      <c r="A24" s="199">
        <v>1</v>
      </c>
      <c r="B24" s="199">
        <v>2</v>
      </c>
      <c r="C24" s="82">
        <v>3</v>
      </c>
      <c r="D24" s="82">
        <v>4</v>
      </c>
      <c r="E24" s="82">
        <v>5</v>
      </c>
      <c r="F24" s="82">
        <v>6</v>
      </c>
      <c r="G24" s="82">
        <v>7</v>
      </c>
      <c r="H24" s="82">
        <v>8</v>
      </c>
      <c r="I24" s="82">
        <v>9</v>
      </c>
      <c r="J24" s="82">
        <v>10</v>
      </c>
      <c r="K24" s="82">
        <v>11</v>
      </c>
      <c r="L24" s="82">
        <v>12</v>
      </c>
    </row>
    <row r="25" spans="1:12" ht="15.75" customHeight="1" x14ac:dyDescent="0.25">
      <c r="A25" s="79">
        <v>1</v>
      </c>
      <c r="B25" s="80" t="s">
        <v>198</v>
      </c>
      <c r="C25" s="69" t="s">
        <v>453</v>
      </c>
      <c r="D25" s="69" t="s">
        <v>453</v>
      </c>
      <c r="E25" s="195" t="s">
        <v>453</v>
      </c>
      <c r="F25" s="195" t="s">
        <v>453</v>
      </c>
      <c r="G25" s="69" t="s">
        <v>453</v>
      </c>
      <c r="H25" s="69" t="s">
        <v>453</v>
      </c>
      <c r="I25" s="69" t="s">
        <v>453</v>
      </c>
      <c r="J25" s="69" t="s">
        <v>453</v>
      </c>
      <c r="K25" s="77"/>
      <c r="L25" s="86"/>
    </row>
    <row r="26" spans="1:12" ht="21.75" customHeight="1" x14ac:dyDescent="0.25">
      <c r="A26" s="79" t="s">
        <v>197</v>
      </c>
      <c r="B26" s="81" t="s">
        <v>362</v>
      </c>
      <c r="C26" s="66" t="s">
        <v>449</v>
      </c>
      <c r="D26" s="66" t="s">
        <v>449</v>
      </c>
      <c r="E26" s="195" t="s">
        <v>453</v>
      </c>
      <c r="F26" s="195" t="s">
        <v>453</v>
      </c>
      <c r="G26" s="66" t="s">
        <v>449</v>
      </c>
      <c r="H26" s="66" t="s">
        <v>449</v>
      </c>
      <c r="I26" s="66" t="s">
        <v>449</v>
      </c>
      <c r="J26" s="66" t="s">
        <v>449</v>
      </c>
      <c r="K26" s="77"/>
      <c r="L26" s="77"/>
    </row>
    <row r="27" spans="1:12" s="61" customFormat="1" ht="39" customHeight="1" x14ac:dyDescent="0.25">
      <c r="A27" s="79" t="s">
        <v>196</v>
      </c>
      <c r="B27" s="81" t="s">
        <v>364</v>
      </c>
      <c r="C27" s="66" t="s">
        <v>449</v>
      </c>
      <c r="D27" s="66" t="s">
        <v>449</v>
      </c>
      <c r="E27" s="195" t="s">
        <v>453</v>
      </c>
      <c r="F27" s="195" t="s">
        <v>453</v>
      </c>
      <c r="G27" s="66" t="s">
        <v>449</v>
      </c>
      <c r="H27" s="66" t="s">
        <v>449</v>
      </c>
      <c r="I27" s="66" t="s">
        <v>449</v>
      </c>
      <c r="J27" s="66" t="s">
        <v>449</v>
      </c>
      <c r="K27" s="77"/>
      <c r="L27" s="77"/>
    </row>
    <row r="28" spans="1:12" s="61" customFormat="1" ht="63" x14ac:dyDescent="0.25">
      <c r="A28" s="79" t="s">
        <v>363</v>
      </c>
      <c r="B28" s="81" t="s">
        <v>366</v>
      </c>
      <c r="C28" s="66" t="s">
        <v>449</v>
      </c>
      <c r="D28" s="66" t="s">
        <v>449</v>
      </c>
      <c r="E28" s="195" t="s">
        <v>453</v>
      </c>
      <c r="F28" s="195" t="s">
        <v>453</v>
      </c>
      <c r="G28" s="66" t="s">
        <v>449</v>
      </c>
      <c r="H28" s="66" t="s">
        <v>449</v>
      </c>
      <c r="I28" s="66" t="s">
        <v>449</v>
      </c>
      <c r="J28" s="66" t="s">
        <v>449</v>
      </c>
      <c r="K28" s="77"/>
      <c r="L28" s="77"/>
    </row>
    <row r="29" spans="1:12" s="61" customFormat="1" ht="31.5" x14ac:dyDescent="0.25">
      <c r="A29" s="79" t="s">
        <v>195</v>
      </c>
      <c r="B29" s="81" t="s">
        <v>365</v>
      </c>
      <c r="C29" s="66" t="s">
        <v>449</v>
      </c>
      <c r="D29" s="66" t="s">
        <v>449</v>
      </c>
      <c r="E29" s="195" t="s">
        <v>453</v>
      </c>
      <c r="F29" s="195" t="s">
        <v>453</v>
      </c>
      <c r="G29" s="66" t="s">
        <v>449</v>
      </c>
      <c r="H29" s="66" t="s">
        <v>449</v>
      </c>
      <c r="I29" s="66" t="s">
        <v>449</v>
      </c>
      <c r="J29" s="66" t="s">
        <v>449</v>
      </c>
      <c r="K29" s="77"/>
      <c r="L29" s="77"/>
    </row>
    <row r="30" spans="1:12" s="61" customFormat="1" x14ac:dyDescent="0.25">
      <c r="A30" s="79" t="s">
        <v>194</v>
      </c>
      <c r="B30" s="81" t="s">
        <v>468</v>
      </c>
      <c r="C30" s="66" t="s">
        <v>485</v>
      </c>
      <c r="D30" s="66" t="s">
        <v>484</v>
      </c>
      <c r="E30" s="195" t="s">
        <v>453</v>
      </c>
      <c r="F30" s="195" t="s">
        <v>453</v>
      </c>
      <c r="G30" s="211" t="str">
        <f t="shared" ref="G30:H33" si="0">C30</f>
        <v>01.01.2019</v>
      </c>
      <c r="H30" s="211" t="str">
        <f t="shared" si="0"/>
        <v>31.03.2019</v>
      </c>
      <c r="I30" s="66" t="s">
        <v>455</v>
      </c>
      <c r="J30" s="66" t="s">
        <v>455</v>
      </c>
      <c r="K30" s="77"/>
      <c r="L30" s="77"/>
    </row>
    <row r="31" spans="1:12" s="61" customFormat="1" ht="31.5" x14ac:dyDescent="0.25">
      <c r="A31" s="79" t="s">
        <v>193</v>
      </c>
      <c r="B31" s="78" t="s">
        <v>469</v>
      </c>
      <c r="C31" s="66" t="s">
        <v>485</v>
      </c>
      <c r="D31" s="66" t="s">
        <v>484</v>
      </c>
      <c r="E31" s="195" t="s">
        <v>453</v>
      </c>
      <c r="F31" s="195" t="s">
        <v>453</v>
      </c>
      <c r="G31" s="66" t="str">
        <f t="shared" si="0"/>
        <v>01.01.2019</v>
      </c>
      <c r="H31" s="66" t="str">
        <f t="shared" si="0"/>
        <v>31.03.2019</v>
      </c>
      <c r="I31" s="66" t="s">
        <v>455</v>
      </c>
      <c r="J31" s="66" t="s">
        <v>455</v>
      </c>
      <c r="K31" s="77"/>
      <c r="L31" s="77"/>
    </row>
    <row r="32" spans="1:12" s="61" customFormat="1" x14ac:dyDescent="0.25">
      <c r="A32" s="79" t="s">
        <v>192</v>
      </c>
      <c r="B32" s="78" t="s">
        <v>470</v>
      </c>
      <c r="C32" s="66" t="s">
        <v>485</v>
      </c>
      <c r="D32" s="66" t="s">
        <v>484</v>
      </c>
      <c r="E32" s="195" t="s">
        <v>453</v>
      </c>
      <c r="F32" s="195" t="s">
        <v>453</v>
      </c>
      <c r="G32" s="66" t="str">
        <f t="shared" si="0"/>
        <v>01.01.2019</v>
      </c>
      <c r="H32" s="66" t="str">
        <f t="shared" si="0"/>
        <v>31.03.2019</v>
      </c>
      <c r="I32" s="66" t="s">
        <v>455</v>
      </c>
      <c r="J32" s="66" t="s">
        <v>455</v>
      </c>
      <c r="K32" s="77"/>
      <c r="L32" s="77"/>
    </row>
    <row r="33" spans="1:12" s="61" customFormat="1" x14ac:dyDescent="0.25">
      <c r="A33" s="79" t="s">
        <v>374</v>
      </c>
      <c r="B33" s="78" t="s">
        <v>479</v>
      </c>
      <c r="C33" s="66" t="s">
        <v>485</v>
      </c>
      <c r="D33" s="66" t="s">
        <v>484</v>
      </c>
      <c r="E33" s="195" t="s">
        <v>453</v>
      </c>
      <c r="F33" s="195" t="s">
        <v>453</v>
      </c>
      <c r="G33" s="66" t="str">
        <f t="shared" si="0"/>
        <v>01.01.2019</v>
      </c>
      <c r="H33" s="66" t="str">
        <f t="shared" si="0"/>
        <v>31.03.2019</v>
      </c>
      <c r="I33" s="66" t="s">
        <v>455</v>
      </c>
      <c r="J33" s="66" t="s">
        <v>455</v>
      </c>
      <c r="K33" s="77"/>
      <c r="L33" s="77"/>
    </row>
    <row r="34" spans="1:12" x14ac:dyDescent="0.25">
      <c r="A34" s="79">
        <v>2</v>
      </c>
      <c r="B34" s="80" t="s">
        <v>191</v>
      </c>
      <c r="C34" s="66" t="s">
        <v>453</v>
      </c>
      <c r="D34" s="66" t="s">
        <v>453</v>
      </c>
      <c r="E34" s="196" t="s">
        <v>453</v>
      </c>
      <c r="F34" s="196" t="s">
        <v>453</v>
      </c>
      <c r="G34" s="213" t="str">
        <f t="shared" ref="G34" si="1">C34</f>
        <v/>
      </c>
      <c r="H34" s="213" t="str">
        <f t="shared" ref="H34" si="2">D34</f>
        <v/>
      </c>
      <c r="I34" s="66"/>
      <c r="J34" s="66"/>
      <c r="K34" s="77"/>
      <c r="L34" s="77"/>
    </row>
    <row r="35" spans="1:12" x14ac:dyDescent="0.25">
      <c r="A35" s="210" t="s">
        <v>157</v>
      </c>
      <c r="B35" s="81" t="s">
        <v>489</v>
      </c>
      <c r="C35" s="66" t="s">
        <v>491</v>
      </c>
      <c r="D35" s="66" t="s">
        <v>491</v>
      </c>
      <c r="E35" s="196"/>
      <c r="F35" s="196"/>
      <c r="G35" s="66" t="str">
        <f>D35</f>
        <v>07.02.2018</v>
      </c>
      <c r="H35" s="66" t="str">
        <f>G35</f>
        <v>07.02.2018</v>
      </c>
      <c r="I35" s="66" t="s">
        <v>455</v>
      </c>
      <c r="J35" s="66" t="s">
        <v>455</v>
      </c>
      <c r="K35" s="77"/>
      <c r="L35" s="77"/>
    </row>
    <row r="36" spans="1:12" ht="17.25" customHeight="1" x14ac:dyDescent="0.25">
      <c r="A36" s="210" t="s">
        <v>155</v>
      </c>
      <c r="B36" s="81" t="s">
        <v>490</v>
      </c>
      <c r="C36" s="66" t="s">
        <v>492</v>
      </c>
      <c r="D36" s="66" t="s">
        <v>492</v>
      </c>
      <c r="E36" s="66" t="s">
        <v>492</v>
      </c>
      <c r="F36" s="66" t="s">
        <v>492</v>
      </c>
      <c r="G36" s="66" t="s">
        <v>492</v>
      </c>
      <c r="H36" s="66" t="s">
        <v>492</v>
      </c>
      <c r="I36" s="66" t="s">
        <v>455</v>
      </c>
      <c r="J36" s="66" t="s">
        <v>455</v>
      </c>
      <c r="K36" s="77"/>
      <c r="L36" s="77"/>
    </row>
    <row r="37" spans="1:12" ht="31.5" x14ac:dyDescent="0.25">
      <c r="A37" s="210" t="s">
        <v>153</v>
      </c>
      <c r="B37" s="78" t="s">
        <v>471</v>
      </c>
      <c r="C37" s="66" t="s">
        <v>533</v>
      </c>
      <c r="D37" s="66" t="s">
        <v>533</v>
      </c>
      <c r="E37" s="196"/>
      <c r="F37" s="196"/>
      <c r="G37" s="66" t="s">
        <v>533</v>
      </c>
      <c r="H37" s="66" t="s">
        <v>533</v>
      </c>
      <c r="I37" s="66" t="s">
        <v>455</v>
      </c>
      <c r="J37" s="66" t="s">
        <v>455</v>
      </c>
      <c r="K37" s="77"/>
      <c r="L37" s="77"/>
    </row>
    <row r="38" spans="1:12" ht="33.75" customHeight="1" x14ac:dyDescent="0.25">
      <c r="A38" s="210" t="s">
        <v>151</v>
      </c>
      <c r="B38" s="78" t="s">
        <v>472</v>
      </c>
      <c r="C38" s="66" t="s">
        <v>533</v>
      </c>
      <c r="D38" s="66" t="s">
        <v>533</v>
      </c>
      <c r="E38" s="196"/>
      <c r="F38" s="196"/>
      <c r="G38" s="66" t="s">
        <v>533</v>
      </c>
      <c r="H38" s="66" t="s">
        <v>533</v>
      </c>
      <c r="I38" s="66" t="s">
        <v>455</v>
      </c>
      <c r="J38" s="66" t="s">
        <v>455</v>
      </c>
      <c r="K38" s="77"/>
      <c r="L38" s="77"/>
    </row>
    <row r="39" spans="1:12" ht="33.75" customHeight="1" x14ac:dyDescent="0.25">
      <c r="A39" s="210" t="s">
        <v>488</v>
      </c>
      <c r="B39" s="78" t="s">
        <v>473</v>
      </c>
      <c r="C39" s="66" t="s">
        <v>534</v>
      </c>
      <c r="D39" s="66" t="s">
        <v>535</v>
      </c>
      <c r="E39" s="196"/>
      <c r="F39" s="196"/>
      <c r="G39" s="66" t="s">
        <v>533</v>
      </c>
      <c r="H39" s="66" t="s">
        <v>535</v>
      </c>
      <c r="I39" s="66" t="s">
        <v>455</v>
      </c>
      <c r="J39" s="66" t="s">
        <v>455</v>
      </c>
      <c r="K39" s="77"/>
      <c r="L39" s="77"/>
    </row>
    <row r="40" spans="1:12" ht="63" customHeight="1" x14ac:dyDescent="0.25">
      <c r="A40" s="79">
        <v>3</v>
      </c>
      <c r="B40" s="80" t="s">
        <v>439</v>
      </c>
      <c r="C40" s="66" t="s">
        <v>453</v>
      </c>
      <c r="D40" s="66" t="s">
        <v>453</v>
      </c>
      <c r="E40" s="196" t="s">
        <v>453</v>
      </c>
      <c r="F40" s="196" t="s">
        <v>453</v>
      </c>
      <c r="G40" s="213" t="s">
        <v>453</v>
      </c>
      <c r="H40" s="213" t="s">
        <v>453</v>
      </c>
      <c r="I40" s="66" t="s">
        <v>453</v>
      </c>
      <c r="J40" s="66" t="s">
        <v>453</v>
      </c>
      <c r="K40" s="77"/>
      <c r="L40" s="77"/>
    </row>
    <row r="41" spans="1:12" ht="58.5" customHeight="1" x14ac:dyDescent="0.25">
      <c r="A41" s="79" t="s">
        <v>190</v>
      </c>
      <c r="B41" s="78" t="s">
        <v>367</v>
      </c>
      <c r="C41" s="66"/>
      <c r="D41" s="66"/>
      <c r="E41" s="196"/>
      <c r="F41" s="196"/>
      <c r="G41" s="213"/>
      <c r="H41" s="213"/>
      <c r="I41" s="66"/>
      <c r="J41" s="66"/>
      <c r="K41" s="77"/>
      <c r="L41" s="77"/>
    </row>
    <row r="42" spans="1:12" ht="34.5" customHeight="1" x14ac:dyDescent="0.25">
      <c r="A42" s="79" t="s">
        <v>189</v>
      </c>
      <c r="B42" s="78" t="s">
        <v>188</v>
      </c>
      <c r="C42" s="66" t="s">
        <v>533</v>
      </c>
      <c r="D42" s="66" t="s">
        <v>535</v>
      </c>
      <c r="E42" s="196"/>
      <c r="F42" s="196"/>
      <c r="G42" s="66" t="s">
        <v>533</v>
      </c>
      <c r="H42" s="66" t="s">
        <v>535</v>
      </c>
      <c r="I42" s="66" t="s">
        <v>455</v>
      </c>
      <c r="J42" s="66" t="s">
        <v>455</v>
      </c>
      <c r="K42" s="77"/>
      <c r="L42" s="77"/>
    </row>
    <row r="43" spans="1:12" ht="24.75" customHeight="1" x14ac:dyDescent="0.25">
      <c r="A43" s="79" t="s">
        <v>187</v>
      </c>
      <c r="B43" s="78" t="s">
        <v>186</v>
      </c>
      <c r="C43" s="66" t="s">
        <v>533</v>
      </c>
      <c r="D43" s="66" t="s">
        <v>535</v>
      </c>
      <c r="E43" s="196"/>
      <c r="F43" s="196"/>
      <c r="G43" s="66" t="s">
        <v>533</v>
      </c>
      <c r="H43" s="66" t="s">
        <v>535</v>
      </c>
      <c r="I43" s="66" t="s">
        <v>455</v>
      </c>
      <c r="J43" s="66" t="s">
        <v>455</v>
      </c>
      <c r="K43" s="77"/>
      <c r="L43" s="77"/>
    </row>
    <row r="44" spans="1:12" ht="90.75" customHeight="1" x14ac:dyDescent="0.25">
      <c r="A44" s="79" t="s">
        <v>185</v>
      </c>
      <c r="B44" s="78" t="s">
        <v>370</v>
      </c>
      <c r="C44" s="213">
        <v>44044</v>
      </c>
      <c r="D44" s="213">
        <v>44073</v>
      </c>
      <c r="E44" s="196" t="s">
        <v>453</v>
      </c>
      <c r="F44" s="196" t="s">
        <v>453</v>
      </c>
      <c r="G44" s="213">
        <v>44071</v>
      </c>
      <c r="H44" s="213">
        <v>44071</v>
      </c>
      <c r="I44" s="66" t="s">
        <v>455</v>
      </c>
      <c r="J44" s="66" t="s">
        <v>455</v>
      </c>
      <c r="K44" s="77"/>
      <c r="L44" s="77"/>
    </row>
    <row r="45" spans="1:12" ht="167.25" customHeight="1" x14ac:dyDescent="0.25">
      <c r="A45" s="79" t="s">
        <v>183</v>
      </c>
      <c r="B45" s="78" t="s">
        <v>368</v>
      </c>
      <c r="C45" s="66" t="s">
        <v>449</v>
      </c>
      <c r="D45" s="66" t="s">
        <v>449</v>
      </c>
      <c r="E45" s="195" t="s">
        <v>453</v>
      </c>
      <c r="F45" s="195" t="s">
        <v>453</v>
      </c>
      <c r="G45" s="211" t="s">
        <v>449</v>
      </c>
      <c r="H45" s="211" t="s">
        <v>449</v>
      </c>
      <c r="I45" s="66" t="s">
        <v>449</v>
      </c>
      <c r="J45" s="66" t="s">
        <v>449</v>
      </c>
      <c r="K45" s="77"/>
      <c r="L45" s="77"/>
    </row>
    <row r="46" spans="1:12" ht="30.75" customHeight="1" x14ac:dyDescent="0.25">
      <c r="A46" s="79" t="s">
        <v>456</v>
      </c>
      <c r="B46" s="78" t="s">
        <v>184</v>
      </c>
      <c r="C46" s="213">
        <v>44044</v>
      </c>
      <c r="D46" s="213">
        <v>44196</v>
      </c>
      <c r="E46" s="245" t="str">
        <f t="shared" ref="E46:F46" si="3">E45</f>
        <v/>
      </c>
      <c r="F46" s="245" t="str">
        <f t="shared" si="3"/>
        <v/>
      </c>
      <c r="G46" s="213">
        <v>44071</v>
      </c>
      <c r="H46" s="213">
        <v>44196</v>
      </c>
      <c r="I46" s="246">
        <v>60</v>
      </c>
      <c r="J46" s="246">
        <v>60</v>
      </c>
      <c r="K46" s="77" t="s">
        <v>572</v>
      </c>
      <c r="L46" s="77"/>
    </row>
    <row r="47" spans="1:12" ht="37.5" customHeight="1" x14ac:dyDescent="0.25">
      <c r="A47" s="79">
        <v>4</v>
      </c>
      <c r="B47" s="80" t="s">
        <v>182</v>
      </c>
      <c r="C47" s="66" t="s">
        <v>453</v>
      </c>
      <c r="D47" s="66"/>
      <c r="E47" s="196" t="s">
        <v>453</v>
      </c>
      <c r="F47" s="196" t="s">
        <v>453</v>
      </c>
      <c r="G47" s="211" t="s">
        <v>453</v>
      </c>
      <c r="H47" s="211" t="s">
        <v>453</v>
      </c>
      <c r="I47" s="66" t="s">
        <v>453</v>
      </c>
      <c r="J47" s="66" t="s">
        <v>453</v>
      </c>
      <c r="K47" s="77"/>
      <c r="L47" s="77"/>
    </row>
    <row r="48" spans="1:12" ht="35.25" customHeight="1" x14ac:dyDescent="0.25">
      <c r="A48" s="79" t="s">
        <v>181</v>
      </c>
      <c r="B48" s="78" t="s">
        <v>180</v>
      </c>
      <c r="C48" s="66"/>
      <c r="D48" s="66"/>
      <c r="E48" s="196"/>
      <c r="F48" s="196"/>
      <c r="G48" s="211"/>
      <c r="H48" s="211"/>
      <c r="I48" s="66"/>
      <c r="J48" s="66"/>
      <c r="K48" s="77"/>
      <c r="L48" s="77"/>
    </row>
    <row r="49" spans="1:12" ht="86.25" customHeight="1" x14ac:dyDescent="0.25">
      <c r="A49" s="79" t="s">
        <v>179</v>
      </c>
      <c r="B49" s="78" t="s">
        <v>369</v>
      </c>
      <c r="C49" s="66"/>
      <c r="D49" s="66"/>
      <c r="E49" s="196"/>
      <c r="F49" s="196"/>
      <c r="G49" s="211"/>
      <c r="H49" s="211"/>
      <c r="I49" s="66"/>
      <c r="J49" s="66"/>
      <c r="K49" s="77"/>
      <c r="L49" s="77"/>
    </row>
    <row r="50" spans="1:12" ht="77.25" customHeight="1" x14ac:dyDescent="0.25">
      <c r="A50" s="79" t="s">
        <v>177</v>
      </c>
      <c r="B50" s="78" t="s">
        <v>371</v>
      </c>
      <c r="C50" s="211" t="str">
        <f>C51</f>
        <v>не требуется</v>
      </c>
      <c r="D50" s="211" t="str">
        <f t="shared" ref="D50:J50" si="4">D51</f>
        <v>не требуется</v>
      </c>
      <c r="E50" s="211" t="str">
        <f t="shared" si="4"/>
        <v/>
      </c>
      <c r="F50" s="211" t="str">
        <f t="shared" si="4"/>
        <v/>
      </c>
      <c r="G50" s="211" t="str">
        <f t="shared" si="4"/>
        <v>не требуется</v>
      </c>
      <c r="H50" s="211" t="str">
        <f t="shared" si="4"/>
        <v>не требуется</v>
      </c>
      <c r="I50" s="211" t="str">
        <f t="shared" si="4"/>
        <v>не требуется</v>
      </c>
      <c r="J50" s="211" t="str">
        <f t="shared" si="4"/>
        <v>не требуется</v>
      </c>
      <c r="K50" s="77"/>
      <c r="L50" s="77"/>
    </row>
    <row r="51" spans="1:12" ht="71.25" customHeight="1" x14ac:dyDescent="0.25">
      <c r="A51" s="79" t="s">
        <v>175</v>
      </c>
      <c r="B51" s="78" t="s">
        <v>178</v>
      </c>
      <c r="C51" s="66" t="s">
        <v>449</v>
      </c>
      <c r="D51" s="66" t="s">
        <v>449</v>
      </c>
      <c r="E51" s="195" t="s">
        <v>453</v>
      </c>
      <c r="F51" s="195" t="s">
        <v>453</v>
      </c>
      <c r="G51" s="211" t="s">
        <v>449</v>
      </c>
      <c r="H51" s="211" t="s">
        <v>449</v>
      </c>
      <c r="I51" s="66" t="s">
        <v>449</v>
      </c>
      <c r="J51" s="66" t="s">
        <v>449</v>
      </c>
      <c r="K51" s="77"/>
      <c r="L51" s="77"/>
    </row>
    <row r="52" spans="1:12" ht="48" customHeight="1" x14ac:dyDescent="0.25">
      <c r="A52" s="79" t="s">
        <v>373</v>
      </c>
      <c r="B52" s="148" t="s">
        <v>372</v>
      </c>
      <c r="C52" s="66" t="s">
        <v>531</v>
      </c>
      <c r="D52" s="66" t="s">
        <v>532</v>
      </c>
      <c r="E52" s="196"/>
      <c r="F52" s="196"/>
      <c r="G52" s="211" t="s">
        <v>531</v>
      </c>
      <c r="H52" s="211" t="str">
        <f>D52</f>
        <v>31.12.2019</v>
      </c>
      <c r="I52" s="66" t="s">
        <v>455</v>
      </c>
      <c r="J52" s="66" t="s">
        <v>455</v>
      </c>
      <c r="K52" s="77"/>
      <c r="L52" s="77"/>
    </row>
    <row r="53" spans="1:12" ht="46.5" customHeight="1" x14ac:dyDescent="0.25">
      <c r="A53" s="79" t="s">
        <v>457</v>
      </c>
      <c r="B53" s="78" t="s">
        <v>176</v>
      </c>
      <c r="C53" s="66"/>
      <c r="D53" s="66"/>
      <c r="E53" s="196"/>
      <c r="F53" s="196"/>
      <c r="G53" s="211"/>
      <c r="H53" s="211"/>
      <c r="I53" s="66"/>
      <c r="J53" s="66"/>
      <c r="K53" s="77"/>
      <c r="L53" s="77"/>
    </row>
    <row r="54" spans="1:12" x14ac:dyDescent="0.25">
      <c r="C54" s="197" t="s">
        <v>453</v>
      </c>
      <c r="D54" s="197" t="s">
        <v>453</v>
      </c>
      <c r="E54" s="197" t="s">
        <v>453</v>
      </c>
      <c r="F54" s="197" t="s">
        <v>453</v>
      </c>
      <c r="G54" s="197" t="s">
        <v>453</v>
      </c>
      <c r="H54" s="197" t="s">
        <v>453</v>
      </c>
      <c r="I54" s="197" t="s">
        <v>453</v>
      </c>
      <c r="J54" s="197" t="s">
        <v>453</v>
      </c>
    </row>
    <row r="55" spans="1:12" x14ac:dyDescent="0.25">
      <c r="C55" s="197" t="s">
        <v>453</v>
      </c>
      <c r="D55" s="197" t="s">
        <v>453</v>
      </c>
      <c r="E55" s="197" t="s">
        <v>453</v>
      </c>
      <c r="F55" s="197" t="s">
        <v>453</v>
      </c>
      <c r="G55" s="197" t="s">
        <v>453</v>
      </c>
      <c r="H55" s="197" t="s">
        <v>453</v>
      </c>
      <c r="I55" s="197" t="s">
        <v>453</v>
      </c>
      <c r="J55" s="197" t="s">
        <v>453</v>
      </c>
    </row>
    <row r="56" spans="1:12" x14ac:dyDescent="0.25">
      <c r="C56" s="197" t="s">
        <v>453</v>
      </c>
      <c r="D56" s="197" t="s">
        <v>453</v>
      </c>
      <c r="E56" s="197" t="s">
        <v>453</v>
      </c>
      <c r="F56" s="197" t="s">
        <v>453</v>
      </c>
      <c r="G56" s="197" t="s">
        <v>453</v>
      </c>
      <c r="H56" s="197" t="s">
        <v>453</v>
      </c>
      <c r="I56" s="197" t="s">
        <v>453</v>
      </c>
      <c r="J56" s="197" t="s">
        <v>453</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honeticPr fontId="65"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местоположение'!Print_Area</vt:lpstr>
      <vt:lpstr>'2. паспорт  ТП'!Print_Area</vt:lpstr>
      <vt:lpstr>'3.1. паспорт Техсостояние ПС'!Print_Area</vt:lpstr>
      <vt:lpstr>'3.2 паспорт Техсостояние ЛЭП'!Print_Area</vt:lpstr>
      <vt:lpstr>'3.3 паспорт описание'!Print_Area</vt:lpstr>
      <vt:lpstr>'3.4. Паспорт надежность'!Print_Area</vt:lpstr>
      <vt:lpstr>'4. паспортбюджет'!Print_Area</vt:lpstr>
      <vt:lpstr>'6.1. Паспорт сетевой график'!Print_Area</vt:lpstr>
      <vt:lpstr>'6.2. Паспорт фин осв ввод'!Print_Area</vt:lpstr>
      <vt:lpstr>'1. паспорт местоположение'!Print_Titles</vt:lpstr>
      <vt:lpstr>'2. паспорт  ТП'!Print_Titles</vt:lpstr>
      <vt:lpstr>'3.3 паспорт описание'!Print_Titles</vt:lpstr>
      <vt:lpstr>'4. паспортбюджет'!Print_Titles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МИШ</cp:lastModifiedBy>
  <cp:lastPrinted>2015-11-30T14:18:17Z</cp:lastPrinted>
  <dcterms:created xsi:type="dcterms:W3CDTF">2015-08-16T15:31:05Z</dcterms:created>
  <dcterms:modified xsi:type="dcterms:W3CDTF">2021-02-12T08:27:41Z</dcterms:modified>
</cp:coreProperties>
</file>