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ice\share\TEC\ТАРИФЫ\НГТ-Энергия\Инвестиционная программа\Отчет по инвестпрограмме\2021\4 квартал\F0214_1022304648871_03\"/>
    </mc:Choice>
  </mc:AlternateContent>
  <xr:revisionPtr revIDLastSave="0" documentId="13_ncr:1_{D3E9419B-EDFF-4258-AF03-3C1D70C63C36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19 Квартал_ГКПЗ" sheetId="2" r:id="rId1"/>
  </sheets>
  <definedNames>
    <definedName name="_xlnm._FilterDatabase" localSheetId="0" hidden="1">'19 Квартал_ГКПЗ'!$A$26:$AU$45</definedName>
    <definedName name="_xlnm.Print_Area" localSheetId="0">'19 Квартал_ГКПЗ'!$A$5:$AU$26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45" i="2" l="1"/>
  <c r="Q45" i="2" s="1"/>
  <c r="O44" i="2"/>
  <c r="Q44" i="2" s="1"/>
  <c r="O43" i="2"/>
  <c r="Q43" i="2" s="1"/>
  <c r="O42" i="2"/>
  <c r="Q42" i="2" s="1"/>
  <c r="O36" i="2" l="1"/>
  <c r="Q36" i="2"/>
  <c r="Q41" i="2"/>
  <c r="Q40" i="2"/>
  <c r="O39" i="2"/>
  <c r="Q39" i="2"/>
  <c r="O40" i="2"/>
  <c r="O41" i="2"/>
  <c r="AA37" i="2"/>
  <c r="AA38" i="2"/>
  <c r="AA39" i="2"/>
  <c r="AA40" i="2"/>
  <c r="AA41" i="2"/>
  <c r="AA36" i="2"/>
  <c r="N34" i="2" l="1"/>
  <c r="N41" i="2" s="1"/>
  <c r="AD35" i="2" l="1"/>
  <c r="AF28" i="2" l="1"/>
  <c r="W28" i="2"/>
  <c r="S28" i="2"/>
  <c r="S29" i="2" s="1"/>
  <c r="S30" i="2" s="1"/>
  <c r="R28" i="2"/>
  <c r="N28" i="2"/>
  <c r="S31" i="2" l="1"/>
  <c r="S33" i="2"/>
  <c r="N29" i="2"/>
  <c r="N36" i="2" s="1"/>
  <c r="N43" i="2" s="1"/>
  <c r="N35" i="2"/>
  <c r="N42" i="2" s="1"/>
  <c r="W29" i="2"/>
  <c r="W35" i="2"/>
  <c r="AF35" i="2"/>
  <c r="AF29" i="2"/>
  <c r="AF30" i="2" s="1"/>
  <c r="AP27" i="2"/>
  <c r="N30" i="2" l="1"/>
  <c r="N31" i="2" s="1"/>
  <c r="N32" i="2" s="1"/>
  <c r="N39" i="2" s="1"/>
  <c r="W30" i="2"/>
  <c r="W33" i="2" s="1"/>
  <c r="W36" i="2" s="1"/>
  <c r="AF31" i="2"/>
  <c r="AF33" i="2"/>
  <c r="S34" i="2"/>
  <c r="S32" i="2"/>
  <c r="Q27" i="2"/>
  <c r="N33" i="2" l="1"/>
  <c r="N40" i="2" s="1"/>
  <c r="AF32" i="2"/>
  <c r="AF34" i="2"/>
  <c r="B26" i="2"/>
  <c r="C26" i="2" s="1"/>
  <c r="D26" i="2" s="1"/>
  <c r="E26" i="2" s="1"/>
  <c r="F26" i="2" s="1"/>
  <c r="G26" i="2" s="1"/>
  <c r="H26" i="2" s="1"/>
  <c r="I26" i="2" s="1"/>
  <c r="K26" i="2" s="1"/>
  <c r="L26" i="2" s="1"/>
  <c r="M26" i="2" s="1"/>
  <c r="N26" i="2" s="1"/>
  <c r="O26" i="2" s="1"/>
  <c r="P26" i="2" s="1"/>
  <c r="Q26" i="2" s="1"/>
  <c r="R26" i="2" s="1"/>
  <c r="S26" i="2" s="1"/>
  <c r="T26" i="2" s="1"/>
  <c r="U26" i="2" s="1"/>
  <c r="V26" i="2" s="1"/>
  <c r="W26" i="2" s="1"/>
  <c r="X26" i="2" s="1"/>
  <c r="Y26" i="2" s="1"/>
  <c r="Z26" i="2" s="1"/>
  <c r="AA26" i="2" s="1"/>
  <c r="AB26" i="2" s="1"/>
  <c r="AC26" i="2" s="1"/>
  <c r="AD26" i="2" s="1"/>
  <c r="AE26" i="2" s="1"/>
  <c r="AF26" i="2" s="1"/>
  <c r="AG26" i="2" s="1"/>
  <c r="AH26" i="2" s="1"/>
  <c r="AI26" i="2" s="1"/>
  <c r="AJ26" i="2" s="1"/>
  <c r="AK26" i="2" s="1"/>
  <c r="AL26" i="2" s="1"/>
  <c r="AM26" i="2" s="1"/>
  <c r="AN26" i="2" s="1"/>
  <c r="AO26" i="2" s="1"/>
  <c r="AP26" i="2" s="1"/>
  <c r="AQ26" i="2" s="1"/>
  <c r="AR26" i="2" s="1"/>
  <c r="AS26" i="2" s="1"/>
  <c r="AT26" i="2" s="1"/>
  <c r="AU26" i="2" s="1"/>
</calcChain>
</file>

<file path=xl/sharedStrings.xml><?xml version="1.0" encoding="utf-8"?>
<sst xmlns="http://schemas.openxmlformats.org/spreadsheetml/2006/main" count="468" uniqueCount="142">
  <si>
    <t>к приказу Минэнерго России</t>
  </si>
  <si>
    <t>от «__» _____ 2016 г. №___</t>
  </si>
  <si>
    <t xml:space="preserve">об исполнении инвестиционной программы </t>
  </si>
  <si>
    <t xml:space="preserve">         (фирменное наименование субъекта электроэнергетики)</t>
  </si>
  <si>
    <t>Раздел 10. Отчет об исполнении годовой комплексной программы закупок</t>
  </si>
  <si>
    <t>№
 п/п</t>
  </si>
  <si>
    <t xml:space="preserve"> Наименование инвестиционного проекта (группы инвестиционных проектов)</t>
  </si>
  <si>
    <t>Идентифика-тор инвестиционного проекта</t>
  </si>
  <si>
    <t>Ввод объекта в эксплуатацию/окончание работ по проекту
(месяц, год)</t>
  </si>
  <si>
    <t>Мощность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</si>
  <si>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</si>
  <si>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</si>
  <si>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</si>
  <si>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тыс. руб. 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</si>
  <si>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</si>
  <si>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</si>
  <si>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</si>
  <si>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</si>
  <si>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</si>
  <si>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</si>
  <si>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</si>
  <si>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</si>
  <si>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</si>
  <si>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</si>
  <si>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</si>
  <si>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</si>
  <si>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</si>
  <si>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</si>
  <si>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</si>
  <si>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</si>
  <si>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</si>
  <si>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</si>
  <si>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</si>
  <si>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</si>
  <si>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</si>
  <si>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</si>
  <si>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</si>
  <si>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МВт</t>
  </si>
  <si>
    <t>МВ×А</t>
  </si>
  <si>
    <t>Мвар</t>
  </si>
  <si>
    <t>км</t>
  </si>
  <si>
    <t>План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</si>
  <si>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</si>
  <si>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</si>
  <si>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</si>
  <si>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</si>
  <si>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</si>
  <si>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</si>
  <si>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</si>
  <si>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</si>
  <si>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</si>
  <si>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</si>
  <si>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</si>
  <si>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</si>
  <si>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Приложение  № 19</t>
  </si>
  <si>
    <t>точки учета</t>
  </si>
  <si>
    <t>штуки</t>
  </si>
  <si>
    <t>от_______________№_________</t>
  </si>
  <si>
    <t>Приложение 9</t>
  </si>
  <si>
    <t>к приказу ООО "НГТ-Энергия"</t>
  </si>
  <si>
    <t>ПС 35/6 кВ Н-6 "Новодмитриевская" в Северском районе</t>
  </si>
  <si>
    <t>E_NGT6</t>
  </si>
  <si>
    <t>х</t>
  </si>
  <si>
    <t>ПС 35/6 кВ И-7 "Черноморская" в Северском районе</t>
  </si>
  <si>
    <t>I_NGT7</t>
  </si>
  <si>
    <t>АО "НГТ-Энергия"</t>
  </si>
  <si>
    <t>Запрос цен</t>
  </si>
  <si>
    <t>ООО "РОСТЕХНОН", ЗАО "Группа компаний "Электрощит" - ТМ "Самара", АО "Торговый дом "Узэлектротехкомплект"</t>
  </si>
  <si>
    <t>Не указываются</t>
  </si>
  <si>
    <t>43 820,00 (ООО "Торговый дом "Узэлектротехкомплект"); 43 848,29 (ООО "РОСТТЕХНОН"); 49 872,70 (ЗАО "Группа компаний "Электрощит"-ТМ)</t>
  </si>
  <si>
    <t>ООО "Торговый дом "Узэлектротехкомплект"</t>
  </si>
  <si>
    <t>rn.tektorg.ru</t>
  </si>
  <si>
    <t>Производство электромонтажных работ</t>
  </si>
  <si>
    <t>нд</t>
  </si>
  <si>
    <t xml:space="preserve">Смета </t>
  </si>
  <si>
    <t>ПИР</t>
  </si>
  <si>
    <t>ООО Таврида Электрик ЮСК", АО "Торговый дом "Узэлектротехкомплект", ООО "ПИК Резонанс"</t>
  </si>
  <si>
    <t>699 151,57 (ООО "Таврида Электрик ЮСК"); 806 198,84 (ООО "ПИК Резонанс"); 750 000,00 (АО "Торговый дом "Узэлектротехкомплект")</t>
  </si>
  <si>
    <t>ООО "Таврида Электрик ЮСК"</t>
  </si>
  <si>
    <t>Реконструкция «Подстанция 35/6 кВ Х-4 «Абузы»</t>
  </si>
  <si>
    <t>J_1</t>
  </si>
  <si>
    <t>ООО "Таврида Электрик ЮСК" 836 844,72 руб.</t>
  </si>
  <si>
    <t>ООО "СЕВЗАПТЕХНИКА", ООО"ЭЛТЕРА", ЗАО "ГРУППА КОМПАНИЙ ЭЛЕКТРОЩИТ"-ТМ САМАРА", АО "КЭМОНТ", ООО "Комплексные альтернативные технологии", ООО "Электрощит-Черноземье", ООО "Свердловэлектро-силовые транформаторы", ООО "Таврида Электрик Омск", АО "Торговый дом Узэлектротехкомплект", АО "Пусковой элемент", АО "Производственное объединение Элтехниа", ООО "Энергозащита", ООО Торговый дом "Электрум-НГ", ООО "Бизнес Аспект",  ООО "ЦУП Чебоксарского электроаппаратного завода", АО "Чебоксарский электромеханический завод", ООО"Политех"</t>
  </si>
  <si>
    <t>АО "Кэмонт", ООО "Энергозащита", ООО "Бизнес аспект"</t>
  </si>
  <si>
    <t>-</t>
  </si>
  <si>
    <t>ЗАО "ГРУППА КОМПАНИЙ ЭЛЕКТРОЩИТ"-ТМ САМАРА"</t>
  </si>
  <si>
    <t>декабрь 2019 г.</t>
  </si>
  <si>
    <t>Участник №2 - 1944,6, Участник №1 - 2189,5, Участник №3 - 1990,1</t>
  </si>
  <si>
    <t>октябрь 2019 г.</t>
  </si>
  <si>
    <t>СМР</t>
  </si>
  <si>
    <t>Участник №2 - 4434,9, Участник №1 - 4582,2</t>
  </si>
  <si>
    <t>ноябрь 2019 г.</t>
  </si>
  <si>
    <t>ЗАО "ГК "Электрощит - ТМ Самара"</t>
  </si>
  <si>
    <t>ООО "Уральский Энергетический Союз"</t>
  </si>
  <si>
    <t>ПС 35/6 кВ Х-8 Ширванская</t>
  </si>
  <si>
    <t>Участник №1 - 700,49944, Участник №2 - 735,89038, Участник №3 - 708,33333</t>
  </si>
  <si>
    <t>Участник №3</t>
  </si>
  <si>
    <t>МТР</t>
  </si>
  <si>
    <t>Распределительное устройство</t>
  </si>
  <si>
    <t>Разъединитель, ограничитель для капитального строительства</t>
  </si>
  <si>
    <t>Силовой трансформатор</t>
  </si>
  <si>
    <t>Строительно-монтажные работы</t>
  </si>
  <si>
    <t xml:space="preserve">       АО «НГТ-Энергия»        </t>
  </si>
  <si>
    <t>J_5</t>
  </si>
  <si>
    <t>Выключатель вакуумный наружной установки с электромагнитным приводом с магнитной защепкой</t>
  </si>
  <si>
    <t>Участник 2 -14,255400
Участник 3 -8,259600
Участник 6 - 4,018080
Участник 7 - 6,337000
Участник 5 - 7,395007</t>
  </si>
  <si>
    <t>ООО "Автоматизация промышленных систем" (3 участник)</t>
  </si>
  <si>
    <t>http://rn.tektorg.ru</t>
  </si>
  <si>
    <t>АО Торговый дом "Узэлектротехкомплект" (участник 6)</t>
  </si>
  <si>
    <t>ООО "Энерготехмонтаж" (участник 7)</t>
  </si>
  <si>
    <t>Трехполюсный РГПЗ-СЭЩ</t>
  </si>
  <si>
    <t>Ограничитель перенапряжения нелинейный</t>
  </si>
  <si>
    <t>Трансформаторы ТМ</t>
  </si>
  <si>
    <t>Участник 2 - 6,350000
Участник 3 - 11,717700</t>
  </si>
  <si>
    <t>Участник 2</t>
  </si>
  <si>
    <t>Участник 3</t>
  </si>
  <si>
    <t>Участник 4 -0,65427258
Участник 1 -0,95134608
Участник 2 - 0,55213229
Участник 5 - 0,62802000
Участник 6 - 0,35964000</t>
  </si>
  <si>
    <t>Трансформаторы ЗНОЛ-35, ТОЛ-35</t>
  </si>
  <si>
    <t>шт</t>
  </si>
  <si>
    <t>Участник - 1,3,4,7,10,11</t>
  </si>
  <si>
    <t>Участник 9</t>
  </si>
  <si>
    <t>Закрытое распределительное устройство</t>
  </si>
  <si>
    <t>Железобетонные изделия</t>
  </si>
  <si>
    <t>Участник 1 - 1305,50, Участник 2 - 1464,03</t>
  </si>
  <si>
    <t>Участник 1</t>
  </si>
  <si>
    <t>Запрос предложений</t>
  </si>
  <si>
    <t>Участник 2 - 5295,3</t>
  </si>
  <si>
    <t>Шкаф ТСН К-59-14-6/0,4 УХЛ1 с трансформаторами ТМГ11-40-6/0,4 кВ УХЛ1</t>
  </si>
  <si>
    <t>Запрос котировок</t>
  </si>
  <si>
    <t>Участник 1 - 627,97, Участник 3 - 650,85</t>
  </si>
  <si>
    <t>Электростанция дизельная ДЭС-200</t>
  </si>
  <si>
    <t>участник 1 -1431,8, участник 2 - 2100</t>
  </si>
  <si>
    <t xml:space="preserve">Объём финансирования инвестиционной программы текущего года, законтрактованный в соответствии с ГКПЗ текущего года по состоянию на конец отчетного периода 0,00 тыс. рублей с НДС </t>
  </si>
  <si>
    <t>Выполнение работ по реконструкции ПС 35/6 кВ Х-8 "Ширванская" в Апшеронском районе</t>
  </si>
  <si>
    <t>ООО "Юг-ЭМ"</t>
  </si>
  <si>
    <t>ЕП</t>
  </si>
  <si>
    <t>пп. 41 п. 5.3.2 Положения Компании "О закупке товаров, работ, услуг"</t>
  </si>
  <si>
    <t>Закупочная комисси АО "НГТ-Энергия"</t>
  </si>
  <si>
    <t>ЗК-112-21-1</t>
  </si>
  <si>
    <t xml:space="preserve">Отчет за 9 месяцев 2021 года </t>
  </si>
  <si>
    <r>
      <t>Год раскрытия информации: ___</t>
    </r>
    <r>
      <rPr>
        <b/>
        <u/>
        <sz val="14"/>
        <color theme="1"/>
        <rFont val="Times New Roman"/>
        <family val="1"/>
        <charset val="204"/>
      </rPr>
      <t>2022</t>
    </r>
    <r>
      <rPr>
        <b/>
        <sz val="14"/>
        <color theme="1"/>
        <rFont val="Times New Roman"/>
        <family val="1"/>
        <charset val="204"/>
      </rPr>
      <t>___ год</t>
    </r>
  </si>
  <si>
    <t xml:space="preserve">Объём финансирования инвестиционной программы, законтрактованный по состоянию на  31.12.2021  132903,62 тыс. рублей с НДС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</si>
</sst>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0"/>
  </numFmts>
  <fonts count="4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8"/>
      <name val="Calibri"/>
      <family val="2"/>
      <charset val="204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70">
    <xf numFmtId="0" fontId="0" fillId="0" borderId="0"/>
    <xf numFmtId="0" fontId="2" fillId="0" borderId="0"/>
    <xf numFmtId="0" fontId="5" fillId="0" borderId="0"/>
    <xf numFmtId="0" fontId="9" fillId="0" borderId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5" borderId="0" applyNumberFormat="0" applyBorder="0" applyAlignment="0" applyProtection="0"/>
    <xf numFmtId="0" fontId="18" fillId="8" borderId="0" applyNumberFormat="0" applyBorder="0" applyAlignment="0" applyProtection="0"/>
    <xf numFmtId="0" fontId="18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20" fillId="0" borderId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9" borderId="0" applyNumberFormat="0" applyBorder="0" applyAlignment="0" applyProtection="0"/>
    <xf numFmtId="0" fontId="21" fillId="7" borderId="8" applyNumberFormat="0" applyAlignment="0" applyProtection="0"/>
    <xf numFmtId="0" fontId="22" fillId="20" borderId="9" applyNumberFormat="0" applyAlignment="0" applyProtection="0"/>
    <xf numFmtId="0" fontId="23" fillId="20" borderId="8" applyNumberFormat="0" applyAlignment="0" applyProtection="0"/>
    <xf numFmtId="0" fontId="24" fillId="0" borderId="10" applyNumberFormat="0" applyFill="0" applyAlignment="0" applyProtection="0"/>
    <xf numFmtId="0" fontId="25" fillId="0" borderId="11" applyNumberFormat="0" applyFill="0" applyAlignment="0" applyProtection="0"/>
    <xf numFmtId="0" fontId="26" fillId="0" borderId="12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13" applyNumberFormat="0" applyFill="0" applyAlignment="0" applyProtection="0"/>
    <xf numFmtId="0" fontId="28" fillId="21" borderId="14" applyNumberFormat="0" applyAlignment="0" applyProtection="0"/>
    <xf numFmtId="0" fontId="29" fillId="0" borderId="0" applyNumberFormat="0" applyFill="0" applyBorder="0" applyAlignment="0" applyProtection="0"/>
    <xf numFmtId="0" fontId="30" fillId="22" borderId="0" applyNumberFormat="0" applyBorder="0" applyAlignment="0" applyProtection="0"/>
    <xf numFmtId="0" fontId="31" fillId="0" borderId="0"/>
    <xf numFmtId="0" fontId="32" fillId="0" borderId="0"/>
    <xf numFmtId="0" fontId="5" fillId="0" borderId="0"/>
    <xf numFmtId="0" fontId="31" fillId="0" borderId="0"/>
    <xf numFmtId="0" fontId="5" fillId="0" borderId="0"/>
    <xf numFmtId="0" fontId="9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33" fillId="3" borderId="0" applyNumberFormat="0" applyBorder="0" applyAlignment="0" applyProtection="0"/>
    <xf numFmtId="0" fontId="34" fillId="0" borderId="0" applyNumberFormat="0" applyFill="0" applyBorder="0" applyAlignment="0" applyProtection="0"/>
    <xf numFmtId="0" fontId="18" fillId="23" borderId="15" applyNumberFormat="0" applyFont="0" applyAlignment="0" applyProtection="0"/>
    <xf numFmtId="9" fontId="31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35" fillId="0" borderId="16" applyNumberFormat="0" applyFill="0" applyAlignment="0" applyProtection="0"/>
    <xf numFmtId="0" fontId="36" fillId="0" borderId="0"/>
    <xf numFmtId="0" fontId="3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3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8" fillId="4" borderId="0" applyNumberFormat="0" applyBorder="0" applyAlignment="0" applyProtection="0"/>
    <xf numFmtId="0" fontId="32" fillId="0" borderId="0"/>
    <xf numFmtId="0" fontId="32" fillId="0" borderId="0"/>
    <xf numFmtId="0" fontId="1" fillId="0" borderId="0"/>
    <xf numFmtId="0" fontId="32" fillId="0" borderId="0"/>
    <xf numFmtId="0" fontId="42" fillId="0" borderId="0" applyNumberFormat="0" applyFill="0" applyBorder="0" applyAlignment="0" applyProtection="0"/>
  </cellStyleXfs>
  <cellXfs count="103">
    <xf numFmtId="0" fontId="0" fillId="0" borderId="0" xfId="0"/>
    <xf numFmtId="0" fontId="4" fillId="0" borderId="0" xfId="1" applyFont="1" applyFill="1"/>
    <xf numFmtId="0" fontId="3" fillId="0" borderId="1" xfId="1" applyFont="1" applyFill="1" applyBorder="1" applyAlignment="1">
      <alignment horizontal="center" vertical="center"/>
    </xf>
    <xf numFmtId="3" fontId="39" fillId="0" borderId="0" xfId="65" applyNumberFormat="1" applyFont="1" applyFill="1" applyAlignment="1">
      <alignment horizontal="right" vertical="center"/>
    </xf>
    <xf numFmtId="3" fontId="6" fillId="0" borderId="0" xfId="65" applyNumberFormat="1" applyFont="1" applyFill="1" applyAlignment="1">
      <alignment horizontal="right" vertical="center"/>
    </xf>
    <xf numFmtId="0" fontId="40" fillId="0" borderId="1" xfId="1" applyFont="1" applyFill="1" applyBorder="1" applyAlignment="1">
      <alignment horizontal="center" vertical="center" wrapText="1"/>
    </xf>
    <xf numFmtId="49" fontId="0" fillId="0" borderId="1" xfId="1" applyNumberFormat="1" applyFont="1" applyFill="1" applyBorder="1" applyAlignment="1">
      <alignment horizontal="left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14" fontId="41" fillId="0" borderId="1" xfId="66" applyNumberFormat="1" applyFont="1" applyFill="1" applyBorder="1" applyAlignment="1">
      <alignment horizontal="center" vertical="center" wrapText="1"/>
    </xf>
    <xf numFmtId="167" fontId="41" fillId="0" borderId="1" xfId="0" applyNumberFormat="1" applyFont="1" applyFill="1" applyBorder="1" applyAlignment="1">
      <alignment horizontal="center" vertical="center" wrapText="1"/>
    </xf>
    <xf numFmtId="0" fontId="41" fillId="0" borderId="1" xfId="0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4" fontId="41" fillId="0" borderId="1" xfId="0" applyNumberFormat="1" applyFont="1" applyFill="1" applyBorder="1" applyAlignment="1">
      <alignment horizontal="center" vertical="center" wrapText="1"/>
    </xf>
    <xf numFmtId="0" fontId="41" fillId="0" borderId="1" xfId="66" applyFont="1" applyFill="1" applyBorder="1" applyAlignment="1">
      <alignment horizontal="center" vertical="center" wrapText="1"/>
    </xf>
    <xf numFmtId="0" fontId="41" fillId="0" borderId="1" xfId="67" applyFont="1" applyFill="1" applyBorder="1" applyAlignment="1">
      <alignment horizontal="center" vertical="center" wrapText="1"/>
    </xf>
    <xf numFmtId="4" fontId="41" fillId="0" borderId="1" xfId="0" applyNumberFormat="1" applyFont="1" applyFill="1" applyBorder="1" applyAlignment="1">
      <alignment horizontal="center" vertical="center" wrapText="1" shrinkToFit="1"/>
    </xf>
    <xf numFmtId="1" fontId="41" fillId="0" borderId="1" xfId="66" applyNumberFormat="1" applyFont="1" applyFill="1" applyBorder="1" applyAlignment="1">
      <alignment horizontal="center" vertical="center" wrapText="1"/>
    </xf>
    <xf numFmtId="14" fontId="41" fillId="0" borderId="1" xfId="0" applyNumberFormat="1" applyFont="1" applyFill="1" applyBorder="1" applyAlignment="1">
      <alignment horizontal="center" vertical="center" wrapText="1"/>
    </xf>
    <xf numFmtId="14" fontId="41" fillId="0" borderId="1" xfId="0" applyNumberFormat="1" applyFont="1" applyFill="1" applyBorder="1" applyAlignment="1">
      <alignment horizontal="center" vertical="center" wrapText="1" shrinkToFit="1"/>
    </xf>
    <xf numFmtId="14" fontId="41" fillId="0" borderId="1" xfId="68" applyNumberFormat="1" applyFont="1" applyFill="1" applyBorder="1" applyAlignment="1">
      <alignment horizontal="center" vertical="center" wrapText="1"/>
    </xf>
    <xf numFmtId="14" fontId="40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0" xfId="1" applyFont="1" applyFill="1"/>
    <xf numFmtId="0" fontId="6" fillId="0" borderId="0" xfId="2" applyFont="1" applyFill="1" applyAlignment="1">
      <alignment horizontal="right" vertical="center"/>
    </xf>
    <xf numFmtId="0" fontId="6" fillId="0" borderId="0" xfId="2" applyFont="1" applyFill="1" applyAlignment="1">
      <alignment horizontal="right"/>
    </xf>
    <xf numFmtId="0" fontId="7" fillId="0" borderId="0" xfId="1" applyFont="1" applyFill="1"/>
    <xf numFmtId="0" fontId="8" fillId="0" borderId="0" xfId="1" applyFont="1" applyFill="1"/>
    <xf numFmtId="0" fontId="10" fillId="0" borderId="0" xfId="3" applyFont="1" applyFill="1" applyAlignment="1">
      <alignment horizontal="center"/>
    </xf>
    <xf numFmtId="0" fontId="12" fillId="0" borderId="0" xfId="1" applyFont="1" applyFill="1"/>
    <xf numFmtId="0" fontId="8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vertical="center"/>
    </xf>
    <xf numFmtId="0" fontId="16" fillId="0" borderId="0" xfId="1" applyFont="1" applyFill="1" applyAlignment="1">
      <alignment horizontal="center" vertical="center"/>
    </xf>
    <xf numFmtId="0" fontId="16" fillId="0" borderId="0" xfId="1" applyFont="1" applyFill="1" applyAlignment="1">
      <alignment vertical="center"/>
    </xf>
    <xf numFmtId="0" fontId="13" fillId="0" borderId="0" xfId="1" applyFont="1" applyFill="1" applyAlignment="1">
      <alignment horizontal="center"/>
    </xf>
    <xf numFmtId="0" fontId="16" fillId="0" borderId="0" xfId="1" applyFont="1" applyFill="1"/>
    <xf numFmtId="0" fontId="16" fillId="0" borderId="2" xfId="1" applyFont="1" applyFill="1" applyBorder="1" applyAlignment="1">
      <alignment horizontal="center" vertical="center"/>
    </xf>
    <xf numFmtId="0" fontId="17" fillId="0" borderId="0" xfId="1" applyFont="1" applyFill="1"/>
    <xf numFmtId="0" fontId="4" fillId="0" borderId="1" xfId="1" applyFont="1" applyFill="1" applyBorder="1"/>
    <xf numFmtId="0" fontId="4" fillId="0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top" wrapText="1"/>
    </xf>
    <xf numFmtId="14" fontId="4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50" applyFont="1" applyBorder="1" applyAlignment="1">
      <alignment vertical="center" wrapText="1"/>
    </xf>
    <xf numFmtId="0" fontId="4" fillId="0" borderId="1" xfId="50" applyFont="1" applyBorder="1" applyAlignment="1">
      <alignment vertical="center"/>
    </xf>
    <xf numFmtId="49" fontId="0" fillId="0" borderId="1" xfId="1" applyNumberFormat="1" applyFont="1" applyFill="1" applyBorder="1" applyAlignment="1">
      <alignment horizontal="center" vertical="center" wrapText="1"/>
    </xf>
    <xf numFmtId="0" fontId="42" fillId="0" borderId="1" xfId="69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center" wrapText="1"/>
    </xf>
    <xf numFmtId="14" fontId="4" fillId="0" borderId="1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/>
    </xf>
    <xf numFmtId="0" fontId="4" fillId="0" borderId="6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49" fontId="0" fillId="0" borderId="2" xfId="1" applyNumberFormat="1" applyFont="1" applyFill="1" applyBorder="1" applyAlignment="1">
      <alignment horizontal="center" vertical="center" wrapText="1"/>
    </xf>
    <xf numFmtId="49" fontId="0" fillId="0" borderId="6" xfId="1" applyNumberFormat="1" applyFont="1" applyFill="1" applyBorder="1" applyAlignment="1">
      <alignment horizontal="center" vertical="center" wrapText="1"/>
    </xf>
    <xf numFmtId="49" fontId="0" fillId="0" borderId="7" xfId="1" applyNumberFormat="1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center" vertical="center" wrapText="1"/>
    </xf>
    <xf numFmtId="49" fontId="5" fillId="0" borderId="6" xfId="1" applyNumberFormat="1" applyFont="1" applyFill="1" applyBorder="1" applyAlignment="1">
      <alignment horizontal="center" vertical="center" wrapText="1"/>
    </xf>
    <xf numFmtId="49" fontId="5" fillId="0" borderId="7" xfId="1" applyNumberFormat="1" applyFont="1" applyFill="1" applyBorder="1" applyAlignment="1">
      <alignment horizontal="center" vertical="center" wrapText="1"/>
    </xf>
    <xf numFmtId="14" fontId="41" fillId="0" borderId="2" xfId="66" applyNumberFormat="1" applyFont="1" applyFill="1" applyBorder="1" applyAlignment="1">
      <alignment horizontal="center" vertical="center" wrapText="1"/>
    </xf>
    <xf numFmtId="14" fontId="41" fillId="0" borderId="6" xfId="66" applyNumberFormat="1" applyFont="1" applyFill="1" applyBorder="1" applyAlignment="1">
      <alignment horizontal="center" vertical="center" wrapText="1"/>
    </xf>
    <xf numFmtId="14" fontId="41" fillId="0" borderId="7" xfId="66" applyNumberFormat="1" applyFont="1" applyFill="1" applyBorder="1" applyAlignment="1">
      <alignment horizontal="center" vertical="center" wrapText="1"/>
    </xf>
    <xf numFmtId="2" fontId="4" fillId="0" borderId="2" xfId="1" applyNumberFormat="1" applyFont="1" applyFill="1" applyBorder="1" applyAlignment="1">
      <alignment horizontal="center" vertical="center"/>
    </xf>
    <xf numFmtId="2" fontId="4" fillId="0" borderId="6" xfId="1" applyNumberFormat="1" applyFont="1" applyFill="1" applyBorder="1" applyAlignment="1">
      <alignment horizontal="center" vertical="center"/>
    </xf>
    <xf numFmtId="2" fontId="4" fillId="0" borderId="7" xfId="1" applyNumberFormat="1" applyFont="1" applyFill="1" applyBorder="1" applyAlignment="1">
      <alignment horizontal="center" vertical="center"/>
    </xf>
    <xf numFmtId="4" fontId="41" fillId="0" borderId="2" xfId="0" applyNumberFormat="1" applyFont="1" applyFill="1" applyBorder="1" applyAlignment="1">
      <alignment horizontal="center" vertical="center" wrapText="1"/>
    </xf>
    <xf numFmtId="4" fontId="41" fillId="0" borderId="6" xfId="0" applyNumberFormat="1" applyFont="1" applyFill="1" applyBorder="1" applyAlignment="1">
      <alignment horizontal="center" vertical="center" wrapText="1"/>
    </xf>
    <xf numFmtId="4" fontId="41" fillId="0" borderId="7" xfId="0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41" fillId="0" borderId="2" xfId="66" applyFont="1" applyFill="1" applyBorder="1" applyAlignment="1">
      <alignment horizontal="center" vertical="center" wrapText="1"/>
    </xf>
    <xf numFmtId="0" fontId="41" fillId="0" borderId="6" xfId="66" applyFont="1" applyFill="1" applyBorder="1" applyAlignment="1">
      <alignment horizontal="center" vertical="center" wrapText="1"/>
    </xf>
    <xf numFmtId="0" fontId="41" fillId="0" borderId="7" xfId="66" applyFont="1" applyFill="1" applyBorder="1" applyAlignment="1">
      <alignment horizontal="center" vertical="center" wrapText="1"/>
    </xf>
    <xf numFmtId="14" fontId="4" fillId="0" borderId="2" xfId="1" applyNumberFormat="1" applyFont="1" applyFill="1" applyBorder="1" applyAlignment="1">
      <alignment horizontal="center" vertical="center"/>
    </xf>
    <xf numFmtId="14" fontId="4" fillId="0" borderId="6" xfId="1" applyNumberFormat="1" applyFont="1" applyFill="1" applyBorder="1" applyAlignment="1">
      <alignment horizontal="center" vertical="center"/>
    </xf>
    <xf numFmtId="14" fontId="4" fillId="0" borderId="7" xfId="1" applyNumberFormat="1" applyFont="1" applyFill="1" applyBorder="1" applyAlignment="1">
      <alignment horizontal="center" vertical="center"/>
    </xf>
    <xf numFmtId="0" fontId="42" fillId="0" borderId="2" xfId="69" applyBorder="1" applyAlignment="1">
      <alignment horizontal="center" vertical="center" wrapText="1"/>
    </xf>
    <xf numFmtId="0" fontId="42" fillId="0" borderId="6" xfId="69" applyBorder="1" applyAlignment="1">
      <alignment horizontal="center" vertical="center" wrapText="1"/>
    </xf>
    <xf numFmtId="0" fontId="42" fillId="0" borderId="7" xfId="69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 applyProtection="1">
      <alignment horizontal="center" vertical="center" wrapText="1"/>
    </xf>
    <xf numFmtId="0" fontId="14" fillId="0" borderId="7" xfId="1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>
      <alignment horizontal="center" vertical="center" textRotation="90" wrapText="1"/>
    </xf>
    <xf numFmtId="0" fontId="3" fillId="0" borderId="2" xfId="1" applyFont="1" applyFill="1" applyBorder="1" applyAlignment="1">
      <alignment horizontal="center" vertical="center"/>
    </xf>
    <xf numFmtId="0" fontId="3" fillId="0" borderId="7" xfId="1" applyFont="1" applyFill="1" applyBorder="1" applyAlignment="1">
      <alignment horizontal="center" vertical="center"/>
    </xf>
    <xf numFmtId="0" fontId="14" fillId="0" borderId="1" xfId="1" applyFont="1" applyFill="1" applyBorder="1" applyAlignment="1" applyProtection="1">
      <alignment horizontal="center" vertical="center" textRotation="90" wrapText="1"/>
    </xf>
    <xf numFmtId="0" fontId="15" fillId="0" borderId="2" xfId="3" applyFont="1" applyFill="1" applyBorder="1" applyAlignment="1">
      <alignment horizontal="center" vertical="center" textRotation="90" wrapText="1"/>
    </xf>
    <xf numFmtId="0" fontId="15" fillId="0" borderId="7" xfId="3" applyFont="1" applyFill="1" applyBorder="1" applyAlignment="1">
      <alignment horizontal="center" vertical="center" textRotation="90" wrapText="1"/>
    </xf>
    <xf numFmtId="0" fontId="41" fillId="0" borderId="2" xfId="0" applyFont="1" applyFill="1" applyBorder="1" applyAlignment="1">
      <alignment horizontal="center" vertical="center" wrapText="1"/>
    </xf>
    <xf numFmtId="0" fontId="41" fillId="0" borderId="7" xfId="0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/>
    </xf>
    <xf numFmtId="0" fontId="10" fillId="0" borderId="0" xfId="3" applyFont="1" applyFill="1" applyAlignment="1">
      <alignment horizontal="center"/>
    </xf>
    <xf numFmtId="0" fontId="11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center" vertical="center"/>
    </xf>
    <xf numFmtId="0" fontId="3" fillId="0" borderId="6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</cellXfs>
  <cellStyles count="70">
    <cellStyle name="20% - Акцент1 2" xfId="4" xr:uid="{00000000-0005-0000-0000-000000000000}"/>
    <cellStyle name="20% - Акцент2 2" xfId="5" xr:uid="{00000000-0005-0000-0000-000001000000}"/>
    <cellStyle name="20% - Акцент3 2" xfId="6" xr:uid="{00000000-0005-0000-0000-000002000000}"/>
    <cellStyle name="20% - Акцент4 2" xfId="7" xr:uid="{00000000-0005-0000-0000-000003000000}"/>
    <cellStyle name="20% - Акцент5 2" xfId="8" xr:uid="{00000000-0005-0000-0000-000004000000}"/>
    <cellStyle name="20% - Акцент6 2" xfId="9" xr:uid="{00000000-0005-0000-0000-000005000000}"/>
    <cellStyle name="40% - Акцент1 2" xfId="10" xr:uid="{00000000-0005-0000-0000-000006000000}"/>
    <cellStyle name="40% - Акцент2 2" xfId="11" xr:uid="{00000000-0005-0000-0000-000007000000}"/>
    <cellStyle name="40% - Акцент3 2" xfId="12" xr:uid="{00000000-0005-0000-0000-000008000000}"/>
    <cellStyle name="40% - Акцент4 2" xfId="13" xr:uid="{00000000-0005-0000-0000-000009000000}"/>
    <cellStyle name="40% - Акцент5 2" xfId="14" xr:uid="{00000000-0005-0000-0000-00000A000000}"/>
    <cellStyle name="40% - Акцент6 2" xfId="15" xr:uid="{00000000-0005-0000-0000-00000B000000}"/>
    <cellStyle name="60% - Акцент1 2" xfId="16" xr:uid="{00000000-0005-0000-0000-00000C000000}"/>
    <cellStyle name="60% - Акцент2 2" xfId="17" xr:uid="{00000000-0005-0000-0000-00000D000000}"/>
    <cellStyle name="60% - Акцент3 2" xfId="18" xr:uid="{00000000-0005-0000-0000-00000E000000}"/>
    <cellStyle name="60% - Акцент4 2" xfId="19" xr:uid="{00000000-0005-0000-0000-00000F000000}"/>
    <cellStyle name="60% - Акцент5 2" xfId="20" xr:uid="{00000000-0005-0000-0000-000010000000}"/>
    <cellStyle name="60% - Акцент6 2" xfId="21" xr:uid="{00000000-0005-0000-0000-000011000000}"/>
    <cellStyle name="Normal 2" xfId="22" xr:uid="{00000000-0005-0000-0000-000012000000}"/>
    <cellStyle name="Акцент1 2" xfId="23" xr:uid="{00000000-0005-0000-0000-000013000000}"/>
    <cellStyle name="Акцент2 2" xfId="24" xr:uid="{00000000-0005-0000-0000-000014000000}"/>
    <cellStyle name="Акцент3 2" xfId="25" xr:uid="{00000000-0005-0000-0000-000015000000}"/>
    <cellStyle name="Акцент4 2" xfId="26" xr:uid="{00000000-0005-0000-0000-000016000000}"/>
    <cellStyle name="Акцент5 2" xfId="27" xr:uid="{00000000-0005-0000-0000-000017000000}"/>
    <cellStyle name="Акцент6 2" xfId="28" xr:uid="{00000000-0005-0000-0000-000018000000}"/>
    <cellStyle name="Ввод  2" xfId="29" xr:uid="{00000000-0005-0000-0000-000019000000}"/>
    <cellStyle name="Вывод 2" xfId="30" xr:uid="{00000000-0005-0000-0000-00001A000000}"/>
    <cellStyle name="Вычисление 2" xfId="31" xr:uid="{00000000-0005-0000-0000-00001B000000}"/>
    <cellStyle name="Гиперссылка" xfId="69" builtinId="8"/>
    <cellStyle name="Заголовок 1 2" xfId="32" xr:uid="{00000000-0005-0000-0000-00001D000000}"/>
    <cellStyle name="Заголовок 2 2" xfId="33" xr:uid="{00000000-0005-0000-0000-00001E000000}"/>
    <cellStyle name="Заголовок 3 2" xfId="34" xr:uid="{00000000-0005-0000-0000-00001F000000}"/>
    <cellStyle name="Заголовок 4 2" xfId="35" xr:uid="{00000000-0005-0000-0000-000020000000}"/>
    <cellStyle name="Итог 2" xfId="36" xr:uid="{00000000-0005-0000-0000-000021000000}"/>
    <cellStyle name="Контрольная ячейка 2" xfId="37" xr:uid="{00000000-0005-0000-0000-000022000000}"/>
    <cellStyle name="Название 2" xfId="38" xr:uid="{00000000-0005-0000-0000-000023000000}"/>
    <cellStyle name="Нейтральный 2" xfId="39" xr:uid="{00000000-0005-0000-0000-000024000000}"/>
    <cellStyle name="Обычный" xfId="0" builtinId="0"/>
    <cellStyle name="Обычный 12 2" xfId="40" xr:uid="{00000000-0005-0000-0000-000026000000}"/>
    <cellStyle name="Обычный 2" xfId="41" xr:uid="{00000000-0005-0000-0000-000027000000}"/>
    <cellStyle name="Обычный 3" xfId="2" xr:uid="{00000000-0005-0000-0000-000028000000}"/>
    <cellStyle name="Обычный 3 2" xfId="42" xr:uid="{00000000-0005-0000-0000-000029000000}"/>
    <cellStyle name="Обычный 3 2 2 2" xfId="43" xr:uid="{00000000-0005-0000-0000-00002A000000}"/>
    <cellStyle name="Обычный 3 21" xfId="44" xr:uid="{00000000-0005-0000-0000-00002B000000}"/>
    <cellStyle name="Обычный 35" xfId="67" xr:uid="{00000000-0005-0000-0000-00002C000000}"/>
    <cellStyle name="Обычный 4" xfId="45" xr:uid="{00000000-0005-0000-0000-00002D000000}"/>
    <cellStyle name="Обычный 4 2" xfId="46" xr:uid="{00000000-0005-0000-0000-00002E000000}"/>
    <cellStyle name="Обычный 5" xfId="3" xr:uid="{00000000-0005-0000-0000-00002F000000}"/>
    <cellStyle name="Обычный 6" xfId="47" xr:uid="{00000000-0005-0000-0000-000030000000}"/>
    <cellStyle name="Обычный 6 2" xfId="48" xr:uid="{00000000-0005-0000-0000-000031000000}"/>
    <cellStyle name="Обычный 6 2 2" xfId="49" xr:uid="{00000000-0005-0000-0000-000032000000}"/>
    <cellStyle name="Обычный 6 2 3" xfId="50" xr:uid="{00000000-0005-0000-0000-000033000000}"/>
    <cellStyle name="Обычный 7" xfId="1" xr:uid="{00000000-0005-0000-0000-000034000000}"/>
    <cellStyle name="Обычный 7 2" xfId="51" xr:uid="{00000000-0005-0000-0000-000035000000}"/>
    <cellStyle name="Обычный 8" xfId="52" xr:uid="{00000000-0005-0000-0000-000036000000}"/>
    <cellStyle name="Обычный_Лист1" xfId="68" xr:uid="{00000000-0005-0000-0000-000037000000}"/>
    <cellStyle name="Обычный_Лист1_1" xfId="66" xr:uid="{00000000-0005-0000-0000-000038000000}"/>
    <cellStyle name="Обычный_Приложение 6 отчет 3 кв 2009 г МРСК Волги на 11.11.09" xfId="65" xr:uid="{00000000-0005-0000-0000-000039000000}"/>
    <cellStyle name="Плохой 2" xfId="53" xr:uid="{00000000-0005-0000-0000-00003A000000}"/>
    <cellStyle name="Пояснение 2" xfId="54" xr:uid="{00000000-0005-0000-0000-00003B000000}"/>
    <cellStyle name="Примечание 2" xfId="55" xr:uid="{00000000-0005-0000-0000-00003C000000}"/>
    <cellStyle name="Процентный 2" xfId="56" xr:uid="{00000000-0005-0000-0000-00003D000000}"/>
    <cellStyle name="Процентный 3" xfId="57" xr:uid="{00000000-0005-0000-0000-00003E000000}"/>
    <cellStyle name="Связанная ячейка 2" xfId="58" xr:uid="{00000000-0005-0000-0000-00003F000000}"/>
    <cellStyle name="Стиль 1" xfId="59" xr:uid="{00000000-0005-0000-0000-000040000000}"/>
    <cellStyle name="Текст предупреждения 2" xfId="60" xr:uid="{00000000-0005-0000-0000-000041000000}"/>
    <cellStyle name="Финансовый 2" xfId="61" xr:uid="{00000000-0005-0000-0000-000042000000}"/>
    <cellStyle name="Финансовый 2 2 2 2 2" xfId="62" xr:uid="{00000000-0005-0000-0000-000043000000}"/>
    <cellStyle name="Финансовый 3" xfId="63" xr:uid="{00000000-0005-0000-0000-000044000000}"/>
    <cellStyle name="Хороший 2" xfId="64" xr:uid="{00000000-0005-0000-0000-00004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://rn.tektorg.ru/" TargetMode="External"/><Relationship Id="rId7" Type="http://schemas.openxmlformats.org/officeDocument/2006/relationships/hyperlink" Target="http://rn.tektorg.ru/" TargetMode="External"/><Relationship Id="rId2" Type="http://schemas.openxmlformats.org/officeDocument/2006/relationships/hyperlink" Target="http://rn.tektorg.ru/" TargetMode="External"/><Relationship Id="rId1" Type="http://schemas.openxmlformats.org/officeDocument/2006/relationships/hyperlink" Target="http://rn.tektorg.ru/" TargetMode="External"/><Relationship Id="rId6" Type="http://schemas.openxmlformats.org/officeDocument/2006/relationships/hyperlink" Target="http://rn.tektorg.ru/" TargetMode="External"/><Relationship Id="rId5" Type="http://schemas.openxmlformats.org/officeDocument/2006/relationships/hyperlink" Target="http://rn.tektorg.ru/" TargetMode="External"/><Relationship Id="rId4" Type="http://schemas.openxmlformats.org/officeDocument/2006/relationships/hyperlink" Target="http://rn.tektorg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U46"/>
  <sheetViews>
    <sheetView showGridLines="0" tabSelected="1" zoomScale="85" zoomScaleNormal="85" workbookViewId="0">
      <selection activeCell="U23" sqref="U23:U25"/>
    </sheetView>
  </sheetViews>
  <sheetFormatPr defaultRowHeight="15" x14ac:dyDescent="0.25"/>
  <cols>
    <col min="1" max="1" width="7.140625" style="1" customWidth="1"/>
    <col min="2" max="2" width="23.5703125" style="1" customWidth="1"/>
    <col min="3" max="3" width="10.7109375" style="1" customWidth="1"/>
    <col min="4" max="4" width="13.5703125" style="1" customWidth="1"/>
    <col min="5" max="11" width="7.7109375" style="1" customWidth="1"/>
    <col min="12" max="12" width="10.7109375" style="1" customWidth="1"/>
    <col min="13" max="13" width="40.85546875" style="1" customWidth="1"/>
    <col min="14" max="14" width="11.5703125" style="1" customWidth="1"/>
    <col min="15" max="15" width="18.140625" style="1" customWidth="1"/>
    <col min="16" max="16" width="12.5703125" style="1" customWidth="1"/>
    <col min="17" max="17" width="10.7109375" style="1" customWidth="1"/>
    <col min="18" max="19" width="9.7109375" style="1" customWidth="1"/>
    <col min="20" max="21" width="7.7109375" style="1" customWidth="1"/>
    <col min="22" max="23" width="13.42578125" style="1" customWidth="1"/>
    <col min="24" max="24" width="14.5703125" style="1" customWidth="1"/>
    <col min="25" max="25" width="7.7109375" style="1" customWidth="1"/>
    <col min="26" max="26" width="12.28515625" style="1" customWidth="1"/>
    <col min="27" max="27" width="13.85546875" style="1" customWidth="1"/>
    <col min="28" max="28" width="14.85546875" style="1" customWidth="1"/>
    <col min="29" max="29" width="11.85546875" style="1" customWidth="1"/>
    <col min="30" max="30" width="15.28515625" style="1" customWidth="1"/>
    <col min="31" max="31" width="13" style="1" bestFit="1" customWidth="1"/>
    <col min="32" max="32" width="12.5703125" style="1" bestFit="1" customWidth="1"/>
    <col min="33" max="34" width="10.7109375" style="1" bestFit="1" customWidth="1"/>
    <col min="35" max="36" width="11.85546875" style="1" customWidth="1"/>
    <col min="37" max="37" width="14.28515625" style="1" customWidth="1"/>
    <col min="38" max="38" width="15.28515625" style="1" customWidth="1"/>
    <col min="39" max="39" width="11" style="1" customWidth="1"/>
    <col min="40" max="40" width="10.7109375" style="1" customWidth="1"/>
    <col min="41" max="41" width="11.28515625" style="1" customWidth="1"/>
    <col min="42" max="42" width="10.7109375" style="1" bestFit="1" customWidth="1"/>
    <col min="43" max="43" width="12.5703125" style="1" customWidth="1"/>
    <col min="44" max="44" width="13.5703125" style="1" customWidth="1"/>
    <col min="45" max="45" width="17.28515625" style="1" customWidth="1"/>
    <col min="46" max="46" width="14.28515625" style="1" customWidth="1"/>
    <col min="47" max="47" width="15.7109375" style="1" customWidth="1"/>
    <col min="48" max="16384" width="9.140625" style="1"/>
  </cols>
  <sheetData>
    <row r="1" spans="1:47" ht="18.75" x14ac:dyDescent="0.25">
      <c r="AU1" s="4" t="s">
        <v>58</v>
      </c>
    </row>
    <row r="2" spans="1:47" ht="18.75" x14ac:dyDescent="0.25">
      <c r="AU2" s="4" t="s">
        <v>59</v>
      </c>
    </row>
    <row r="3" spans="1:47" ht="18.75" x14ac:dyDescent="0.25">
      <c r="AU3" s="4" t="s">
        <v>57</v>
      </c>
    </row>
    <row r="4" spans="1:47" ht="18" x14ac:dyDescent="0.25">
      <c r="AU4" s="3"/>
    </row>
    <row r="5" spans="1:47" ht="18.75" hidden="1" x14ac:dyDescent="0.25">
      <c r="A5" s="22"/>
      <c r="AU5" s="23" t="s">
        <v>54</v>
      </c>
    </row>
    <row r="6" spans="1:47" ht="18.75" hidden="1" x14ac:dyDescent="0.3">
      <c r="A6" s="22"/>
      <c r="AU6" s="24" t="s">
        <v>0</v>
      </c>
    </row>
    <row r="7" spans="1:47" ht="18.75" hidden="1" x14ac:dyDescent="0.3">
      <c r="A7" s="22"/>
      <c r="AU7" s="24" t="s">
        <v>1</v>
      </c>
    </row>
    <row r="8" spans="1:47" ht="18.75" x14ac:dyDescent="0.3">
      <c r="A8" s="22"/>
      <c r="AU8" s="24"/>
    </row>
    <row r="9" spans="1:47" ht="18.75" x14ac:dyDescent="0.3">
      <c r="A9" s="95" t="s">
        <v>140</v>
      </c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  <c r="W9" s="95"/>
      <c r="X9" s="95"/>
      <c r="Y9" s="95"/>
      <c r="Z9" s="95"/>
      <c r="AA9" s="95"/>
      <c r="AB9" s="95"/>
      <c r="AC9" s="95"/>
      <c r="AD9" s="95"/>
      <c r="AE9" s="95"/>
      <c r="AF9" s="95"/>
      <c r="AG9" s="95"/>
      <c r="AH9" s="95"/>
      <c r="AI9" s="95"/>
      <c r="AJ9" s="95"/>
      <c r="AK9" s="95"/>
      <c r="AL9" s="95"/>
      <c r="AM9" s="95"/>
      <c r="AN9" s="95"/>
      <c r="AO9" s="95"/>
      <c r="AP9" s="95"/>
      <c r="AQ9" s="95"/>
      <c r="AR9" s="95"/>
      <c r="AS9" s="95"/>
      <c r="AT9" s="95"/>
      <c r="AU9" s="95"/>
    </row>
    <row r="10" spans="1:47" ht="18.75" x14ac:dyDescent="0.3">
      <c r="A10" s="25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26"/>
      <c r="AR10" s="26"/>
      <c r="AS10" s="26"/>
      <c r="AT10" s="26"/>
      <c r="AU10" s="26"/>
    </row>
    <row r="11" spans="1:47" ht="18.75" x14ac:dyDescent="0.3">
      <c r="A11" s="96" t="s">
        <v>139</v>
      </c>
      <c r="B11" s="96"/>
      <c r="C11" s="96"/>
      <c r="D11" s="96"/>
      <c r="E11" s="96"/>
      <c r="F11" s="96"/>
      <c r="G11" s="96"/>
      <c r="H11" s="96"/>
      <c r="I11" s="96"/>
      <c r="J11" s="96"/>
      <c r="K11" s="96"/>
      <c r="L11" s="96"/>
      <c r="M11" s="96"/>
      <c r="N11" s="96"/>
      <c r="O11" s="96"/>
      <c r="P11" s="96"/>
      <c r="Q11" s="96"/>
      <c r="R11" s="96"/>
      <c r="S11" s="96"/>
      <c r="T11" s="96"/>
      <c r="U11" s="96"/>
      <c r="V11" s="96"/>
      <c r="W11" s="96"/>
      <c r="X11" s="96"/>
      <c r="Y11" s="96"/>
      <c r="Z11" s="96"/>
      <c r="AA11" s="96"/>
      <c r="AB11" s="96"/>
      <c r="AC11" s="96"/>
      <c r="AD11" s="96"/>
      <c r="AE11" s="96"/>
      <c r="AF11" s="96"/>
      <c r="AG11" s="96"/>
      <c r="AH11" s="96"/>
      <c r="AI11" s="96"/>
      <c r="AJ11" s="96"/>
      <c r="AK11" s="96"/>
      <c r="AL11" s="96"/>
      <c r="AM11" s="96"/>
      <c r="AN11" s="96"/>
      <c r="AO11" s="96"/>
      <c r="AP11" s="96"/>
      <c r="AQ11" s="96"/>
      <c r="AR11" s="96"/>
      <c r="AS11" s="96"/>
      <c r="AT11" s="96"/>
      <c r="AU11" s="96"/>
    </row>
    <row r="12" spans="1:47" ht="18.75" x14ac:dyDescent="0.3">
      <c r="A12" s="96" t="s">
        <v>2</v>
      </c>
      <c r="B12" s="96"/>
      <c r="C12" s="96"/>
      <c r="D12" s="96"/>
      <c r="E12" s="96"/>
      <c r="F12" s="96"/>
      <c r="G12" s="96"/>
      <c r="H12" s="96"/>
      <c r="I12" s="96"/>
      <c r="J12" s="96"/>
      <c r="K12" s="96"/>
      <c r="L12" s="96"/>
      <c r="M12" s="96"/>
      <c r="N12" s="96"/>
      <c r="O12" s="96"/>
      <c r="P12" s="96"/>
      <c r="Q12" s="96"/>
      <c r="R12" s="96"/>
      <c r="S12" s="96"/>
      <c r="T12" s="96"/>
      <c r="U12" s="96"/>
      <c r="V12" s="96"/>
      <c r="W12" s="96"/>
      <c r="X12" s="96"/>
      <c r="Y12" s="96"/>
      <c r="Z12" s="96"/>
      <c r="AA12" s="96"/>
      <c r="AB12" s="96"/>
      <c r="AC12" s="96"/>
      <c r="AD12" s="96"/>
      <c r="AE12" s="96"/>
      <c r="AF12" s="96"/>
      <c r="AG12" s="96"/>
      <c r="AH12" s="96"/>
      <c r="AI12" s="96"/>
      <c r="AJ12" s="96"/>
      <c r="AK12" s="96"/>
      <c r="AL12" s="96"/>
      <c r="AM12" s="96"/>
      <c r="AN12" s="96"/>
      <c r="AO12" s="96"/>
      <c r="AP12" s="96"/>
      <c r="AQ12" s="96"/>
      <c r="AR12" s="96"/>
      <c r="AS12" s="96"/>
      <c r="AT12" s="96"/>
      <c r="AU12" s="96"/>
    </row>
    <row r="13" spans="1:47" ht="18.75" x14ac:dyDescent="0.3">
      <c r="A13" s="27"/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</row>
    <row r="14" spans="1:47" s="28" customFormat="1" ht="18.75" x14ac:dyDescent="0.2">
      <c r="A14" s="97" t="s">
        <v>102</v>
      </c>
      <c r="B14" s="97"/>
      <c r="C14" s="97"/>
      <c r="D14" s="97"/>
      <c r="E14" s="97"/>
      <c r="F14" s="97"/>
      <c r="G14" s="97"/>
      <c r="H14" s="97"/>
      <c r="I14" s="97"/>
      <c r="J14" s="97"/>
      <c r="K14" s="97"/>
      <c r="L14" s="97"/>
      <c r="M14" s="97"/>
      <c r="N14" s="97"/>
      <c r="O14" s="97"/>
      <c r="P14" s="97"/>
      <c r="Q14" s="97"/>
      <c r="R14" s="97"/>
      <c r="S14" s="97"/>
      <c r="T14" s="97"/>
      <c r="U14" s="97"/>
      <c r="V14" s="97"/>
      <c r="W14" s="97"/>
      <c r="X14" s="97"/>
      <c r="Y14" s="97"/>
      <c r="Z14" s="97"/>
      <c r="AA14" s="97"/>
      <c r="AB14" s="97"/>
      <c r="AC14" s="97"/>
      <c r="AD14" s="97"/>
      <c r="AE14" s="97"/>
      <c r="AF14" s="97"/>
      <c r="AG14" s="97"/>
      <c r="AH14" s="97"/>
      <c r="AI14" s="97"/>
      <c r="AJ14" s="97"/>
      <c r="AK14" s="97"/>
      <c r="AL14" s="97"/>
      <c r="AM14" s="97"/>
      <c r="AN14" s="97"/>
      <c r="AO14" s="97"/>
      <c r="AP14" s="97"/>
      <c r="AQ14" s="97"/>
      <c r="AR14" s="97"/>
      <c r="AS14" s="97"/>
      <c r="AT14" s="97"/>
      <c r="AU14" s="97"/>
    </row>
    <row r="15" spans="1:47" s="28" customFormat="1" ht="15" customHeight="1" x14ac:dyDescent="0.2">
      <c r="A15" s="98" t="s">
        <v>3</v>
      </c>
      <c r="B15" s="98"/>
      <c r="C15" s="98"/>
      <c r="D15" s="98"/>
      <c r="E15" s="98"/>
      <c r="F15" s="98"/>
      <c r="G15" s="98"/>
      <c r="H15" s="98"/>
      <c r="I15" s="98"/>
      <c r="J15" s="98"/>
      <c r="K15" s="98"/>
      <c r="L15" s="98"/>
      <c r="M15" s="98"/>
      <c r="N15" s="98"/>
      <c r="O15" s="98"/>
      <c r="P15" s="98"/>
      <c r="Q15" s="98"/>
      <c r="R15" s="98"/>
      <c r="S15" s="98"/>
      <c r="T15" s="98"/>
      <c r="U15" s="98"/>
      <c r="V15" s="98"/>
      <c r="W15" s="98"/>
      <c r="X15" s="98"/>
      <c r="Y15" s="98"/>
      <c r="Z15" s="98"/>
      <c r="AA15" s="98"/>
      <c r="AB15" s="98"/>
      <c r="AC15" s="98"/>
      <c r="AD15" s="98"/>
      <c r="AE15" s="98"/>
      <c r="AF15" s="98"/>
      <c r="AG15" s="98"/>
      <c r="AH15" s="98"/>
      <c r="AI15" s="98"/>
      <c r="AJ15" s="98"/>
      <c r="AK15" s="98"/>
      <c r="AL15" s="98"/>
      <c r="AM15" s="98"/>
      <c r="AN15" s="98"/>
      <c r="AO15" s="98"/>
      <c r="AP15" s="98"/>
      <c r="AQ15" s="98"/>
      <c r="AR15" s="98"/>
      <c r="AS15" s="98"/>
      <c r="AT15" s="98"/>
      <c r="AU15" s="98"/>
    </row>
    <row r="16" spans="1:47" s="28" customFormat="1" ht="18.75" x14ac:dyDescent="0.3">
      <c r="A16" s="29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30"/>
      <c r="W16" s="30"/>
      <c r="X16" s="30"/>
      <c r="Y16" s="30"/>
      <c r="Z16" s="30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26"/>
      <c r="AL16" s="26"/>
      <c r="AM16" s="26"/>
      <c r="AN16" s="26"/>
      <c r="AO16" s="26"/>
      <c r="AP16" s="26"/>
      <c r="AQ16" s="26"/>
      <c r="AR16" s="26"/>
      <c r="AS16" s="26"/>
      <c r="AT16" s="26"/>
      <c r="AU16" s="26"/>
    </row>
    <row r="17" spans="1:47" s="28" customFormat="1" ht="15" customHeight="1" x14ac:dyDescent="0.2">
      <c r="A17" s="31"/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2"/>
      <c r="W17" s="32"/>
      <c r="X17" s="32"/>
      <c r="Y17" s="32"/>
      <c r="Z17" s="32"/>
    </row>
    <row r="18" spans="1:47" ht="18.75" x14ac:dyDescent="0.3">
      <c r="A18" s="95" t="s">
        <v>4</v>
      </c>
      <c r="B18" s="95"/>
      <c r="C18" s="95"/>
      <c r="D18" s="95"/>
      <c r="E18" s="95"/>
      <c r="F18" s="95"/>
      <c r="G18" s="95"/>
      <c r="H18" s="95"/>
      <c r="I18" s="95"/>
      <c r="J18" s="95"/>
      <c r="K18" s="95"/>
      <c r="L18" s="95"/>
      <c r="M18" s="95"/>
      <c r="N18" s="95"/>
      <c r="O18" s="95"/>
      <c r="P18" s="95"/>
      <c r="Q18" s="95"/>
      <c r="R18" s="95"/>
      <c r="S18" s="95"/>
      <c r="T18" s="95"/>
      <c r="U18" s="95"/>
      <c r="V18" s="95"/>
      <c r="W18" s="95"/>
      <c r="X18" s="95"/>
      <c r="Y18" s="95"/>
      <c r="Z18" s="95"/>
      <c r="AA18" s="95"/>
      <c r="AB18" s="95"/>
      <c r="AC18" s="95"/>
      <c r="AD18" s="95"/>
      <c r="AE18" s="95"/>
      <c r="AF18" s="95"/>
      <c r="AG18" s="95"/>
      <c r="AH18" s="95"/>
      <c r="AI18" s="95"/>
      <c r="AJ18" s="95"/>
      <c r="AK18" s="95"/>
      <c r="AL18" s="95"/>
      <c r="AM18" s="95"/>
      <c r="AN18" s="95"/>
      <c r="AO18" s="95"/>
      <c r="AP18" s="95"/>
      <c r="AQ18" s="95"/>
      <c r="AR18" s="95"/>
      <c r="AS18" s="95"/>
      <c r="AT18" s="95"/>
      <c r="AU18" s="95"/>
    </row>
    <row r="19" spans="1:47" x14ac:dyDescent="0.25">
      <c r="A19" s="33"/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  <c r="AM19" s="33"/>
      <c r="AN19" s="33"/>
      <c r="AO19" s="33"/>
      <c r="AP19" s="33"/>
      <c r="AQ19" s="33"/>
      <c r="AR19" s="33"/>
      <c r="AS19" s="33"/>
      <c r="AT19" s="33"/>
      <c r="AU19" s="33"/>
    </row>
    <row r="20" spans="1:47" ht="15.75" x14ac:dyDescent="0.25">
      <c r="A20" s="22" t="s">
        <v>141</v>
      </c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34"/>
      <c r="AK20" s="34"/>
      <c r="AL20" s="34"/>
      <c r="AM20" s="34"/>
      <c r="AN20" s="34"/>
      <c r="AO20" s="34"/>
      <c r="AP20" s="34"/>
      <c r="AQ20" s="34"/>
      <c r="AR20" s="34"/>
      <c r="AS20" s="34"/>
      <c r="AT20" s="34"/>
      <c r="AU20" s="34"/>
    </row>
    <row r="21" spans="1:47" ht="15.75" x14ac:dyDescent="0.25">
      <c r="A21" s="22" t="s">
        <v>132</v>
      </c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</row>
    <row r="22" spans="1:47" ht="15.75" x14ac:dyDescent="0.25">
      <c r="A22" s="34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34"/>
      <c r="AQ22" s="34"/>
      <c r="AR22" s="34"/>
      <c r="AS22" s="34"/>
      <c r="AT22" s="34"/>
      <c r="AU22" s="34"/>
    </row>
    <row r="23" spans="1:47" ht="77.25" customHeight="1" x14ac:dyDescent="0.25">
      <c r="A23" s="82" t="s">
        <v>5</v>
      </c>
      <c r="B23" s="83" t="s">
        <v>6</v>
      </c>
      <c r="C23" s="82" t="s">
        <v>7</v>
      </c>
      <c r="D23" s="83" t="s">
        <v>8</v>
      </c>
      <c r="E23" s="100" t="s">
        <v>9</v>
      </c>
      <c r="F23" s="101"/>
      <c r="G23" s="101"/>
      <c r="H23" s="101"/>
      <c r="I23" s="101"/>
      <c r="J23" s="101"/>
      <c r="K23" s="102"/>
      <c r="L23" s="82" t="s">
        <v>10</v>
      </c>
      <c r="M23" s="82" t="s">
        <v>11</v>
      </c>
      <c r="N23" s="82" t="s">
        <v>12</v>
      </c>
      <c r="O23" s="82" t="s">
        <v>13</v>
      </c>
      <c r="P23" s="82" t="s">
        <v>14</v>
      </c>
      <c r="Q23" s="82" t="s">
        <v>15</v>
      </c>
      <c r="R23" s="82" t="s">
        <v>16</v>
      </c>
      <c r="S23" s="82"/>
      <c r="T23" s="87" t="s">
        <v>17</v>
      </c>
      <c r="U23" s="87" t="s">
        <v>18</v>
      </c>
      <c r="V23" s="82" t="s">
        <v>19</v>
      </c>
      <c r="W23" s="82" t="s">
        <v>20</v>
      </c>
      <c r="X23" s="82" t="s">
        <v>21</v>
      </c>
      <c r="Y23" s="90" t="s">
        <v>22</v>
      </c>
      <c r="Z23" s="82" t="s">
        <v>23</v>
      </c>
      <c r="AA23" s="82" t="s">
        <v>24</v>
      </c>
      <c r="AB23" s="82" t="s">
        <v>25</v>
      </c>
      <c r="AC23" s="82" t="s">
        <v>26</v>
      </c>
      <c r="AD23" s="82" t="s">
        <v>27</v>
      </c>
      <c r="AE23" s="82" t="s">
        <v>28</v>
      </c>
      <c r="AF23" s="82"/>
      <c r="AG23" s="82"/>
      <c r="AH23" s="82"/>
      <c r="AI23" s="82"/>
      <c r="AJ23" s="82"/>
      <c r="AK23" s="82" t="s">
        <v>29</v>
      </c>
      <c r="AL23" s="82"/>
      <c r="AM23" s="82"/>
      <c r="AN23" s="82"/>
      <c r="AO23" s="82" t="s">
        <v>30</v>
      </c>
      <c r="AP23" s="82"/>
      <c r="AQ23" s="82" t="s">
        <v>31</v>
      </c>
      <c r="AR23" s="82" t="s">
        <v>32</v>
      </c>
      <c r="AS23" s="82" t="s">
        <v>33</v>
      </c>
      <c r="AT23" s="82" t="s">
        <v>34</v>
      </c>
      <c r="AU23" s="82" t="s">
        <v>35</v>
      </c>
    </row>
    <row r="24" spans="1:47" ht="96.75" customHeight="1" x14ac:dyDescent="0.25">
      <c r="A24" s="82"/>
      <c r="B24" s="99"/>
      <c r="C24" s="82"/>
      <c r="D24" s="99"/>
      <c r="E24" s="83" t="s">
        <v>36</v>
      </c>
      <c r="F24" s="91" t="s">
        <v>37</v>
      </c>
      <c r="G24" s="91" t="s">
        <v>38</v>
      </c>
      <c r="H24" s="91" t="s">
        <v>39</v>
      </c>
      <c r="I24" s="91" t="s">
        <v>40</v>
      </c>
      <c r="J24" s="91" t="s">
        <v>55</v>
      </c>
      <c r="K24" s="91" t="s">
        <v>56</v>
      </c>
      <c r="L24" s="82"/>
      <c r="M24" s="82"/>
      <c r="N24" s="82"/>
      <c r="O24" s="82"/>
      <c r="P24" s="82"/>
      <c r="Q24" s="82"/>
      <c r="R24" s="88" t="s">
        <v>41</v>
      </c>
      <c r="S24" s="88" t="s">
        <v>42</v>
      </c>
      <c r="T24" s="87"/>
      <c r="U24" s="87"/>
      <c r="V24" s="82"/>
      <c r="W24" s="82"/>
      <c r="X24" s="82"/>
      <c r="Y24" s="82"/>
      <c r="Z24" s="82"/>
      <c r="AA24" s="82"/>
      <c r="AB24" s="82"/>
      <c r="AC24" s="82"/>
      <c r="AD24" s="82"/>
      <c r="AE24" s="82" t="s">
        <v>43</v>
      </c>
      <c r="AF24" s="82"/>
      <c r="AG24" s="82" t="s">
        <v>44</v>
      </c>
      <c r="AH24" s="82"/>
      <c r="AI24" s="83" t="s">
        <v>45</v>
      </c>
      <c r="AJ24" s="83" t="s">
        <v>46</v>
      </c>
      <c r="AK24" s="83" t="s">
        <v>47</v>
      </c>
      <c r="AL24" s="83" t="s">
        <v>48</v>
      </c>
      <c r="AM24" s="83" t="s">
        <v>49</v>
      </c>
      <c r="AN24" s="83" t="s">
        <v>50</v>
      </c>
      <c r="AO24" s="83" t="s">
        <v>51</v>
      </c>
      <c r="AP24" s="85" t="s">
        <v>42</v>
      </c>
      <c r="AQ24" s="82"/>
      <c r="AR24" s="82"/>
      <c r="AS24" s="82"/>
      <c r="AT24" s="82"/>
      <c r="AU24" s="82"/>
    </row>
    <row r="25" spans="1:47" ht="75.75" customHeight="1" x14ac:dyDescent="0.25">
      <c r="A25" s="82"/>
      <c r="B25" s="84"/>
      <c r="C25" s="82"/>
      <c r="D25" s="84"/>
      <c r="E25" s="84"/>
      <c r="F25" s="92"/>
      <c r="G25" s="92"/>
      <c r="H25" s="92"/>
      <c r="I25" s="92"/>
      <c r="J25" s="92"/>
      <c r="K25" s="92"/>
      <c r="L25" s="82"/>
      <c r="M25" s="82"/>
      <c r="N25" s="82"/>
      <c r="O25" s="82"/>
      <c r="P25" s="82"/>
      <c r="Q25" s="82"/>
      <c r="R25" s="89"/>
      <c r="S25" s="89"/>
      <c r="T25" s="87"/>
      <c r="U25" s="87"/>
      <c r="V25" s="82"/>
      <c r="W25" s="82"/>
      <c r="X25" s="82"/>
      <c r="Y25" s="82"/>
      <c r="Z25" s="82"/>
      <c r="AA25" s="82"/>
      <c r="AB25" s="82"/>
      <c r="AC25" s="82"/>
      <c r="AD25" s="82"/>
      <c r="AE25" s="21" t="s">
        <v>52</v>
      </c>
      <c r="AF25" s="21" t="s">
        <v>53</v>
      </c>
      <c r="AG25" s="2" t="s">
        <v>41</v>
      </c>
      <c r="AH25" s="2" t="s">
        <v>42</v>
      </c>
      <c r="AI25" s="84"/>
      <c r="AJ25" s="84"/>
      <c r="AK25" s="84"/>
      <c r="AL25" s="84"/>
      <c r="AM25" s="84"/>
      <c r="AN25" s="84"/>
      <c r="AO25" s="84"/>
      <c r="AP25" s="86"/>
      <c r="AQ25" s="82"/>
      <c r="AR25" s="82"/>
      <c r="AS25" s="82"/>
      <c r="AT25" s="82"/>
      <c r="AU25" s="82"/>
    </row>
    <row r="26" spans="1:47" s="36" customFormat="1" ht="15.75" x14ac:dyDescent="0.2">
      <c r="A26" s="35">
        <v>1</v>
      </c>
      <c r="B26" s="35">
        <f>A26+1</f>
        <v>2</v>
      </c>
      <c r="C26" s="35">
        <f t="shared" ref="C26:E26" si="0">B26+1</f>
        <v>3</v>
      </c>
      <c r="D26" s="35">
        <f t="shared" si="0"/>
        <v>4</v>
      </c>
      <c r="E26" s="35">
        <f t="shared" si="0"/>
        <v>5</v>
      </c>
      <c r="F26" s="35">
        <f>E26+1</f>
        <v>6</v>
      </c>
      <c r="G26" s="35">
        <f t="shared" ref="G26:AU26" si="1">F26+1</f>
        <v>7</v>
      </c>
      <c r="H26" s="35">
        <f t="shared" si="1"/>
        <v>8</v>
      </c>
      <c r="I26" s="35">
        <f t="shared" si="1"/>
        <v>9</v>
      </c>
      <c r="J26" s="35"/>
      <c r="K26" s="35">
        <f>I26+1</f>
        <v>10</v>
      </c>
      <c r="L26" s="35">
        <f t="shared" si="1"/>
        <v>11</v>
      </c>
      <c r="M26" s="35">
        <f t="shared" si="1"/>
        <v>12</v>
      </c>
      <c r="N26" s="35">
        <f t="shared" si="1"/>
        <v>13</v>
      </c>
      <c r="O26" s="35">
        <f t="shared" si="1"/>
        <v>14</v>
      </c>
      <c r="P26" s="35">
        <f t="shared" si="1"/>
        <v>15</v>
      </c>
      <c r="Q26" s="35">
        <f t="shared" si="1"/>
        <v>16</v>
      </c>
      <c r="R26" s="35">
        <f t="shared" si="1"/>
        <v>17</v>
      </c>
      <c r="S26" s="35">
        <f t="shared" si="1"/>
        <v>18</v>
      </c>
      <c r="T26" s="35">
        <f t="shared" si="1"/>
        <v>19</v>
      </c>
      <c r="U26" s="35">
        <f t="shared" si="1"/>
        <v>20</v>
      </c>
      <c r="V26" s="35">
        <f t="shared" si="1"/>
        <v>21</v>
      </c>
      <c r="W26" s="35">
        <f t="shared" si="1"/>
        <v>22</v>
      </c>
      <c r="X26" s="35">
        <f t="shared" si="1"/>
        <v>23</v>
      </c>
      <c r="Y26" s="35">
        <f t="shared" si="1"/>
        <v>24</v>
      </c>
      <c r="Z26" s="35">
        <f t="shared" si="1"/>
        <v>25</v>
      </c>
      <c r="AA26" s="35">
        <f t="shared" si="1"/>
        <v>26</v>
      </c>
      <c r="AB26" s="35">
        <f t="shared" si="1"/>
        <v>27</v>
      </c>
      <c r="AC26" s="35">
        <f t="shared" si="1"/>
        <v>28</v>
      </c>
      <c r="AD26" s="35">
        <f t="shared" si="1"/>
        <v>29</v>
      </c>
      <c r="AE26" s="35">
        <f t="shared" si="1"/>
        <v>30</v>
      </c>
      <c r="AF26" s="35">
        <f t="shared" si="1"/>
        <v>31</v>
      </c>
      <c r="AG26" s="35">
        <f t="shared" si="1"/>
        <v>32</v>
      </c>
      <c r="AH26" s="35">
        <f t="shared" si="1"/>
        <v>33</v>
      </c>
      <c r="AI26" s="35">
        <f t="shared" si="1"/>
        <v>34</v>
      </c>
      <c r="AJ26" s="35">
        <f t="shared" si="1"/>
        <v>35</v>
      </c>
      <c r="AK26" s="35">
        <f t="shared" si="1"/>
        <v>36</v>
      </c>
      <c r="AL26" s="35">
        <f t="shared" si="1"/>
        <v>37</v>
      </c>
      <c r="AM26" s="35">
        <f t="shared" si="1"/>
        <v>38</v>
      </c>
      <c r="AN26" s="35">
        <f t="shared" si="1"/>
        <v>39</v>
      </c>
      <c r="AO26" s="35">
        <f t="shared" si="1"/>
        <v>40</v>
      </c>
      <c r="AP26" s="35">
        <f t="shared" si="1"/>
        <v>41</v>
      </c>
      <c r="AQ26" s="35">
        <f t="shared" si="1"/>
        <v>42</v>
      </c>
      <c r="AR26" s="35">
        <f t="shared" si="1"/>
        <v>43</v>
      </c>
      <c r="AS26" s="35">
        <f t="shared" si="1"/>
        <v>44</v>
      </c>
      <c r="AT26" s="35">
        <f t="shared" si="1"/>
        <v>45</v>
      </c>
      <c r="AU26" s="35">
        <f t="shared" si="1"/>
        <v>46</v>
      </c>
    </row>
    <row r="27" spans="1:47" ht="191.25" x14ac:dyDescent="0.25">
      <c r="A27" s="5">
        <v>1</v>
      </c>
      <c r="B27" s="6" t="s">
        <v>60</v>
      </c>
      <c r="C27" s="7" t="s">
        <v>61</v>
      </c>
      <c r="D27" s="8">
        <v>43465</v>
      </c>
      <c r="E27" s="5"/>
      <c r="F27" s="5"/>
      <c r="G27" s="9">
        <v>6.4</v>
      </c>
      <c r="H27" s="5"/>
      <c r="I27" s="9"/>
      <c r="J27" s="5"/>
      <c r="K27" s="10" t="s">
        <v>62</v>
      </c>
      <c r="L27" s="11" t="s">
        <v>62</v>
      </c>
      <c r="M27" s="11" t="s">
        <v>72</v>
      </c>
      <c r="N27" s="12" t="s">
        <v>65</v>
      </c>
      <c r="O27" s="12">
        <v>43970.587</v>
      </c>
      <c r="P27" s="12" t="s">
        <v>74</v>
      </c>
      <c r="Q27" s="12">
        <f>O27</f>
        <v>43970.587</v>
      </c>
      <c r="R27" s="11" t="s">
        <v>66</v>
      </c>
      <c r="S27" s="13" t="s">
        <v>66</v>
      </c>
      <c r="T27" s="13">
        <v>5</v>
      </c>
      <c r="U27" s="14">
        <v>3</v>
      </c>
      <c r="V27" s="15" t="s">
        <v>67</v>
      </c>
      <c r="W27" s="13" t="s">
        <v>68</v>
      </c>
      <c r="X27" s="13" t="s">
        <v>62</v>
      </c>
      <c r="Y27" s="15">
        <v>1</v>
      </c>
      <c r="Z27" s="15" t="s">
        <v>69</v>
      </c>
      <c r="AA27" s="14">
        <v>43820</v>
      </c>
      <c r="AB27" s="15" t="s">
        <v>70</v>
      </c>
      <c r="AC27" s="15">
        <v>43820</v>
      </c>
      <c r="AD27" s="16" t="s">
        <v>62</v>
      </c>
      <c r="AE27" s="11">
        <v>31806498940</v>
      </c>
      <c r="AF27" s="17" t="s">
        <v>71</v>
      </c>
      <c r="AG27" s="18">
        <v>43238</v>
      </c>
      <c r="AH27" s="18">
        <v>43238</v>
      </c>
      <c r="AI27" s="17">
        <v>43259</v>
      </c>
      <c r="AJ27" s="8">
        <v>43280</v>
      </c>
      <c r="AK27" s="5" t="s">
        <v>62</v>
      </c>
      <c r="AL27" s="5" t="s">
        <v>62</v>
      </c>
      <c r="AM27" s="5" t="s">
        <v>62</v>
      </c>
      <c r="AN27" s="8" t="s">
        <v>62</v>
      </c>
      <c r="AO27" s="8">
        <v>43343</v>
      </c>
      <c r="AP27" s="17">
        <f>AO27</f>
        <v>43343</v>
      </c>
      <c r="AQ27" s="8">
        <v>43344</v>
      </c>
      <c r="AR27" s="19">
        <v>43344</v>
      </c>
      <c r="AS27" s="20">
        <v>43454</v>
      </c>
      <c r="AT27" s="11" t="s">
        <v>73</v>
      </c>
      <c r="AU27" s="37" t="s">
        <v>73</v>
      </c>
    </row>
    <row r="28" spans="1:47" ht="178.5" x14ac:dyDescent="0.25">
      <c r="A28" s="5">
        <v>2</v>
      </c>
      <c r="B28" s="6" t="s">
        <v>63</v>
      </c>
      <c r="C28" s="7" t="s">
        <v>64</v>
      </c>
      <c r="D28" s="8">
        <v>43830</v>
      </c>
      <c r="E28" s="5"/>
      <c r="F28" s="5"/>
      <c r="G28" s="9">
        <v>8</v>
      </c>
      <c r="H28" s="5"/>
      <c r="I28" s="9"/>
      <c r="J28" s="5"/>
      <c r="K28" s="10" t="s">
        <v>62</v>
      </c>
      <c r="L28" s="11" t="s">
        <v>75</v>
      </c>
      <c r="M28" s="11" t="s">
        <v>75</v>
      </c>
      <c r="N28" s="12" t="str">
        <f>N27</f>
        <v>АО "НГТ-Энергия"</v>
      </c>
      <c r="O28" s="12" t="s">
        <v>62</v>
      </c>
      <c r="P28" s="12" t="s">
        <v>62</v>
      </c>
      <c r="Q28" s="11" t="s">
        <v>62</v>
      </c>
      <c r="R28" s="11" t="str">
        <f>R27</f>
        <v>Запрос цен</v>
      </c>
      <c r="S28" s="13" t="str">
        <f>S27</f>
        <v>Запрос цен</v>
      </c>
      <c r="T28" s="13">
        <v>4</v>
      </c>
      <c r="U28" s="14">
        <v>3</v>
      </c>
      <c r="V28" s="15" t="s">
        <v>76</v>
      </c>
      <c r="W28" s="13" t="str">
        <f>W27</f>
        <v>Не указываются</v>
      </c>
      <c r="X28" s="13" t="s">
        <v>62</v>
      </c>
      <c r="Y28" s="15">
        <v>1</v>
      </c>
      <c r="Z28" s="15" t="s">
        <v>77</v>
      </c>
      <c r="AA28" s="14">
        <v>699.15099999999995</v>
      </c>
      <c r="AB28" s="15" t="s">
        <v>78</v>
      </c>
      <c r="AC28" s="15">
        <v>699.15099999999995</v>
      </c>
      <c r="AD28" s="16" t="s">
        <v>62</v>
      </c>
      <c r="AE28" s="11">
        <v>31806680578</v>
      </c>
      <c r="AF28" s="17" t="str">
        <f>AF27</f>
        <v>rn.tektorg.ru</v>
      </c>
      <c r="AG28" s="18">
        <v>43283</v>
      </c>
      <c r="AH28" s="18">
        <v>43283</v>
      </c>
      <c r="AI28" s="17">
        <v>43305</v>
      </c>
      <c r="AJ28" s="8">
        <v>43678</v>
      </c>
      <c r="AK28" s="5" t="s">
        <v>62</v>
      </c>
      <c r="AL28" s="5" t="s">
        <v>62</v>
      </c>
      <c r="AM28" s="5" t="s">
        <v>62</v>
      </c>
      <c r="AN28" s="8" t="s">
        <v>62</v>
      </c>
      <c r="AO28" s="8">
        <v>43339</v>
      </c>
      <c r="AP28" s="17">
        <v>43339</v>
      </c>
      <c r="AQ28" s="8">
        <v>43340</v>
      </c>
      <c r="AR28" s="19">
        <v>43340</v>
      </c>
      <c r="AS28" s="20">
        <v>43371</v>
      </c>
      <c r="AT28" s="11" t="s">
        <v>62</v>
      </c>
      <c r="AU28" s="37" t="s">
        <v>73</v>
      </c>
    </row>
    <row r="29" spans="1:47" ht="409.5" x14ac:dyDescent="0.25">
      <c r="A29" s="5">
        <v>3</v>
      </c>
      <c r="B29" s="6" t="s">
        <v>63</v>
      </c>
      <c r="C29" s="7" t="s">
        <v>64</v>
      </c>
      <c r="D29" s="8">
        <v>43830</v>
      </c>
      <c r="E29" s="5"/>
      <c r="F29" s="5"/>
      <c r="G29" s="9"/>
      <c r="H29" s="5"/>
      <c r="I29" s="9"/>
      <c r="J29" s="5"/>
      <c r="K29" s="10" t="s">
        <v>62</v>
      </c>
      <c r="L29" s="11" t="s">
        <v>97</v>
      </c>
      <c r="M29" s="42" t="s">
        <v>98</v>
      </c>
      <c r="N29" s="12" t="str">
        <f>N28</f>
        <v>АО "НГТ-Энергия"</v>
      </c>
      <c r="O29" s="12" t="s">
        <v>62</v>
      </c>
      <c r="P29" s="12" t="s">
        <v>62</v>
      </c>
      <c r="Q29" s="42">
        <v>177798.67</v>
      </c>
      <c r="R29" s="11" t="s">
        <v>66</v>
      </c>
      <c r="S29" s="13" t="str">
        <f>S28</f>
        <v>Запрос цен</v>
      </c>
      <c r="T29" s="13" t="s">
        <v>84</v>
      </c>
      <c r="U29" s="14">
        <v>17</v>
      </c>
      <c r="V29" s="15" t="s">
        <v>82</v>
      </c>
      <c r="W29" s="13" t="str">
        <f>W28</f>
        <v>Не указываются</v>
      </c>
      <c r="X29" s="13" t="s">
        <v>83</v>
      </c>
      <c r="Y29" s="15">
        <v>0</v>
      </c>
      <c r="Z29" s="15" t="s">
        <v>84</v>
      </c>
      <c r="AA29" s="14">
        <v>20993</v>
      </c>
      <c r="AB29" s="15" t="s">
        <v>85</v>
      </c>
      <c r="AC29" s="15">
        <v>25191.599999999999</v>
      </c>
      <c r="AD29" s="16" t="s">
        <v>62</v>
      </c>
      <c r="AE29" s="11">
        <v>31907969827</v>
      </c>
      <c r="AF29" s="17" t="str">
        <f>AF28</f>
        <v>rn.tektorg.ru</v>
      </c>
      <c r="AG29" s="18"/>
      <c r="AH29" s="18"/>
      <c r="AI29" s="18">
        <v>43706</v>
      </c>
      <c r="AJ29" s="8">
        <v>43721</v>
      </c>
      <c r="AK29" s="5" t="s">
        <v>62</v>
      </c>
      <c r="AL29" s="5" t="s">
        <v>62</v>
      </c>
      <c r="AM29" s="5" t="s">
        <v>62</v>
      </c>
      <c r="AN29" s="8" t="s">
        <v>62</v>
      </c>
      <c r="AO29" s="17">
        <v>43745</v>
      </c>
      <c r="AP29" s="17">
        <v>43745</v>
      </c>
      <c r="AQ29" s="8">
        <v>43817</v>
      </c>
      <c r="AR29" s="8" t="s">
        <v>86</v>
      </c>
      <c r="AS29" s="20">
        <v>43817</v>
      </c>
      <c r="AT29" s="11" t="s">
        <v>62</v>
      </c>
      <c r="AU29" s="11" t="s">
        <v>62</v>
      </c>
    </row>
    <row r="30" spans="1:47" ht="76.5" x14ac:dyDescent="0.25">
      <c r="A30" s="5">
        <v>4</v>
      </c>
      <c r="B30" s="6" t="s">
        <v>63</v>
      </c>
      <c r="C30" s="7" t="s">
        <v>64</v>
      </c>
      <c r="D30" s="8">
        <v>43830</v>
      </c>
      <c r="E30" s="5"/>
      <c r="F30" s="5"/>
      <c r="G30" s="9"/>
      <c r="H30" s="5"/>
      <c r="I30" s="9"/>
      <c r="J30" s="5"/>
      <c r="K30" s="10" t="s">
        <v>62</v>
      </c>
      <c r="L30" s="11" t="s">
        <v>97</v>
      </c>
      <c r="M30" s="43" t="s">
        <v>99</v>
      </c>
      <c r="N30" s="12" t="str">
        <f>N29</f>
        <v>АО "НГТ-Энергия"</v>
      </c>
      <c r="O30" s="12" t="s">
        <v>62</v>
      </c>
      <c r="P30" s="12" t="s">
        <v>62</v>
      </c>
      <c r="Q30" s="44">
        <v>2366.4</v>
      </c>
      <c r="R30" s="11" t="s">
        <v>66</v>
      </c>
      <c r="S30" s="13" t="str">
        <f>S29</f>
        <v>Запрос цен</v>
      </c>
      <c r="T30" s="13" t="s">
        <v>84</v>
      </c>
      <c r="U30" s="14">
        <v>4</v>
      </c>
      <c r="V30" s="13" t="s">
        <v>68</v>
      </c>
      <c r="W30" s="13" t="str">
        <f>W29</f>
        <v>Не указываются</v>
      </c>
      <c r="X30" s="13" t="s">
        <v>68</v>
      </c>
      <c r="Y30" s="15">
        <v>1</v>
      </c>
      <c r="Z30" s="15" t="s">
        <v>87</v>
      </c>
      <c r="AA30" s="14">
        <v>1944.6</v>
      </c>
      <c r="AB30" s="15" t="s">
        <v>84</v>
      </c>
      <c r="AC30" s="15">
        <v>2333.52936</v>
      </c>
      <c r="AD30" s="16" t="s">
        <v>62</v>
      </c>
      <c r="AE30" s="11">
        <v>31907942068</v>
      </c>
      <c r="AF30" s="17" t="str">
        <f>AF29</f>
        <v>rn.tektorg.ru</v>
      </c>
      <c r="AG30" s="18"/>
      <c r="AH30" s="18"/>
      <c r="AI30" s="18">
        <v>43654</v>
      </c>
      <c r="AJ30" s="8">
        <v>43664</v>
      </c>
      <c r="AK30" s="5" t="s">
        <v>62</v>
      </c>
      <c r="AL30" s="5" t="s">
        <v>62</v>
      </c>
      <c r="AM30" s="5" t="s">
        <v>62</v>
      </c>
      <c r="AN30" s="8" t="s">
        <v>62</v>
      </c>
      <c r="AO30" s="17">
        <v>43677</v>
      </c>
      <c r="AP30" s="17">
        <v>43677</v>
      </c>
      <c r="AQ30" s="8" t="s">
        <v>88</v>
      </c>
      <c r="AR30" s="8" t="s">
        <v>88</v>
      </c>
      <c r="AS30" s="20" t="s">
        <v>86</v>
      </c>
      <c r="AT30" s="11" t="s">
        <v>62</v>
      </c>
      <c r="AU30" s="11" t="s">
        <v>62</v>
      </c>
    </row>
    <row r="31" spans="1:47" ht="45" x14ac:dyDescent="0.25">
      <c r="A31" s="5">
        <v>5</v>
      </c>
      <c r="B31" s="6" t="s">
        <v>63</v>
      </c>
      <c r="C31" s="7" t="s">
        <v>64</v>
      </c>
      <c r="D31" s="8">
        <v>43830</v>
      </c>
      <c r="E31" s="5"/>
      <c r="F31" s="5"/>
      <c r="G31" s="9"/>
      <c r="H31" s="5"/>
      <c r="I31" s="9"/>
      <c r="J31" s="5"/>
      <c r="K31" s="10" t="s">
        <v>62</v>
      </c>
      <c r="L31" s="11" t="s">
        <v>97</v>
      </c>
      <c r="M31" s="44" t="s">
        <v>100</v>
      </c>
      <c r="N31" s="12" t="str">
        <f>N30</f>
        <v>АО "НГТ-Энергия"</v>
      </c>
      <c r="O31" s="12" t="s">
        <v>62</v>
      </c>
      <c r="P31" s="12" t="s">
        <v>62</v>
      </c>
      <c r="Q31" s="93">
        <v>12305.58</v>
      </c>
      <c r="R31" s="11" t="s">
        <v>66</v>
      </c>
      <c r="S31" s="13" t="str">
        <f>S30</f>
        <v>Запрос цен</v>
      </c>
      <c r="T31" s="13" t="s">
        <v>84</v>
      </c>
      <c r="U31" s="14">
        <v>14</v>
      </c>
      <c r="V31" s="13"/>
      <c r="W31" s="13"/>
      <c r="X31" s="13"/>
      <c r="Y31" s="15"/>
      <c r="Z31" s="15"/>
      <c r="AA31" s="15">
        <v>476.72800000000001</v>
      </c>
      <c r="AB31" s="15" t="s">
        <v>92</v>
      </c>
      <c r="AC31" s="15">
        <v>572.07456000000002</v>
      </c>
      <c r="AD31" s="16" t="s">
        <v>62</v>
      </c>
      <c r="AE31" s="11">
        <v>31907809558</v>
      </c>
      <c r="AF31" s="17" t="str">
        <f t="shared" ref="AF31:AF32" si="2">AF30</f>
        <v>rn.tektorg.ru</v>
      </c>
      <c r="AG31" s="18"/>
      <c r="AH31" s="18"/>
      <c r="AI31" s="18"/>
      <c r="AJ31" s="8"/>
      <c r="AK31" s="5" t="s">
        <v>62</v>
      </c>
      <c r="AL31" s="5" t="s">
        <v>62</v>
      </c>
      <c r="AM31" s="5" t="s">
        <v>62</v>
      </c>
      <c r="AN31" s="8" t="s">
        <v>62</v>
      </c>
      <c r="AO31" s="17">
        <v>43691</v>
      </c>
      <c r="AP31" s="17">
        <v>43691</v>
      </c>
      <c r="AQ31" s="8" t="s">
        <v>88</v>
      </c>
      <c r="AR31" s="8" t="s">
        <v>88</v>
      </c>
      <c r="AS31" s="8" t="s">
        <v>88</v>
      </c>
      <c r="AT31" s="11" t="s">
        <v>62</v>
      </c>
      <c r="AU31" s="11" t="s">
        <v>62</v>
      </c>
    </row>
    <row r="32" spans="1:47" ht="45" x14ac:dyDescent="0.25">
      <c r="A32" s="5"/>
      <c r="B32" s="6" t="s">
        <v>63</v>
      </c>
      <c r="C32" s="7" t="s">
        <v>64</v>
      </c>
      <c r="D32" s="8">
        <v>43830</v>
      </c>
      <c r="E32" s="5"/>
      <c r="F32" s="5"/>
      <c r="G32" s="9"/>
      <c r="H32" s="5"/>
      <c r="I32" s="9"/>
      <c r="J32" s="5"/>
      <c r="K32" s="10" t="s">
        <v>62</v>
      </c>
      <c r="L32" s="11" t="s">
        <v>97</v>
      </c>
      <c r="M32" s="44" t="s">
        <v>100</v>
      </c>
      <c r="N32" s="12" t="str">
        <f>N31</f>
        <v>АО "НГТ-Энергия"</v>
      </c>
      <c r="O32" s="12" t="s">
        <v>62</v>
      </c>
      <c r="P32" s="12" t="s">
        <v>62</v>
      </c>
      <c r="Q32" s="94"/>
      <c r="R32" s="11" t="s">
        <v>66</v>
      </c>
      <c r="S32" s="13" t="str">
        <f>S31</f>
        <v>Запрос цен</v>
      </c>
      <c r="T32" s="13" t="s">
        <v>84</v>
      </c>
      <c r="U32" s="14">
        <v>14</v>
      </c>
      <c r="V32" s="13"/>
      <c r="W32" s="13"/>
      <c r="X32" s="13"/>
      <c r="Y32" s="15"/>
      <c r="Z32" s="15"/>
      <c r="AA32" s="15">
        <v>6680</v>
      </c>
      <c r="AB32" s="15" t="s">
        <v>93</v>
      </c>
      <c r="AC32" s="15">
        <v>8016</v>
      </c>
      <c r="AD32" s="16" t="s">
        <v>62</v>
      </c>
      <c r="AE32" s="11">
        <v>31907809558</v>
      </c>
      <c r="AF32" s="17" t="str">
        <f t="shared" si="2"/>
        <v>rn.tektorg.ru</v>
      </c>
      <c r="AG32" s="18"/>
      <c r="AH32" s="18"/>
      <c r="AI32" s="18"/>
      <c r="AJ32" s="8"/>
      <c r="AK32" s="5" t="s">
        <v>62</v>
      </c>
      <c r="AL32" s="5" t="s">
        <v>62</v>
      </c>
      <c r="AM32" s="5" t="s">
        <v>62</v>
      </c>
      <c r="AN32" s="8" t="s">
        <v>62</v>
      </c>
      <c r="AO32" s="17">
        <v>43686</v>
      </c>
      <c r="AP32" s="17">
        <v>43686</v>
      </c>
      <c r="AQ32" s="8" t="s">
        <v>86</v>
      </c>
      <c r="AR32" s="8" t="s">
        <v>86</v>
      </c>
      <c r="AS32" s="8" t="s">
        <v>86</v>
      </c>
      <c r="AT32" s="11" t="s">
        <v>62</v>
      </c>
      <c r="AU32" s="11" t="s">
        <v>62</v>
      </c>
    </row>
    <row r="33" spans="1:47" ht="51" x14ac:dyDescent="0.25">
      <c r="A33" s="5">
        <v>6</v>
      </c>
      <c r="B33" s="6" t="s">
        <v>63</v>
      </c>
      <c r="C33" s="7" t="s">
        <v>64</v>
      </c>
      <c r="D33" s="8">
        <v>43830</v>
      </c>
      <c r="E33" s="5"/>
      <c r="F33" s="5"/>
      <c r="G33" s="9"/>
      <c r="H33" s="5"/>
      <c r="I33" s="9"/>
      <c r="J33" s="5"/>
      <c r="K33" s="10" t="s">
        <v>62</v>
      </c>
      <c r="L33" s="11" t="s">
        <v>89</v>
      </c>
      <c r="M33" s="44" t="s">
        <v>101</v>
      </c>
      <c r="N33" s="12" t="str">
        <f>N30</f>
        <v>АО "НГТ-Энергия"</v>
      </c>
      <c r="O33" s="12" t="s">
        <v>62</v>
      </c>
      <c r="P33" s="12" t="s">
        <v>62</v>
      </c>
      <c r="Q33" s="11">
        <v>4723.32</v>
      </c>
      <c r="R33" s="11" t="s">
        <v>66</v>
      </c>
      <c r="S33" s="13" t="str">
        <f>S30</f>
        <v>Запрос цен</v>
      </c>
      <c r="T33" s="13" t="s">
        <v>84</v>
      </c>
      <c r="U33" s="14">
        <v>2</v>
      </c>
      <c r="V33" s="13" t="s">
        <v>68</v>
      </c>
      <c r="W33" s="13" t="str">
        <f>W30</f>
        <v>Не указываются</v>
      </c>
      <c r="X33" s="13" t="s">
        <v>68</v>
      </c>
      <c r="Y33" s="15">
        <v>1</v>
      </c>
      <c r="Z33" s="15" t="s">
        <v>90</v>
      </c>
      <c r="AA33" s="14">
        <v>4434.8999999999996</v>
      </c>
      <c r="AB33" s="15" t="s">
        <v>84</v>
      </c>
      <c r="AC33" s="15">
        <v>5321.9</v>
      </c>
      <c r="AD33" s="16" t="s">
        <v>62</v>
      </c>
      <c r="AE33" s="11">
        <v>31908131082</v>
      </c>
      <c r="AF33" s="17" t="str">
        <f>AF30</f>
        <v>rn.tektorg.ru</v>
      </c>
      <c r="AG33" s="18"/>
      <c r="AH33" s="18"/>
      <c r="AI33" s="18">
        <v>43712</v>
      </c>
      <c r="AJ33" s="8">
        <v>43717</v>
      </c>
      <c r="AK33" s="5" t="s">
        <v>62</v>
      </c>
      <c r="AL33" s="5" t="s">
        <v>62</v>
      </c>
      <c r="AM33" s="5" t="s">
        <v>62</v>
      </c>
      <c r="AN33" s="8" t="s">
        <v>62</v>
      </c>
      <c r="AO33" s="17">
        <v>43738</v>
      </c>
      <c r="AP33" s="17">
        <v>43738</v>
      </c>
      <c r="AQ33" s="8" t="s">
        <v>91</v>
      </c>
      <c r="AR33" s="8" t="s">
        <v>91</v>
      </c>
      <c r="AS33" s="20" t="s">
        <v>86</v>
      </c>
      <c r="AT33" s="11" t="s">
        <v>62</v>
      </c>
      <c r="AU33" s="11" t="s">
        <v>62</v>
      </c>
    </row>
    <row r="34" spans="1:47" ht="76.5" x14ac:dyDescent="0.25">
      <c r="A34" s="5"/>
      <c r="B34" s="6" t="s">
        <v>94</v>
      </c>
      <c r="C34" s="7" t="s">
        <v>103</v>
      </c>
      <c r="D34" s="8">
        <v>44531</v>
      </c>
      <c r="E34" s="5"/>
      <c r="F34" s="5"/>
      <c r="G34" s="9"/>
      <c r="H34" s="5"/>
      <c r="I34" s="9"/>
      <c r="J34" s="5"/>
      <c r="K34" s="10"/>
      <c r="L34" s="11" t="s">
        <v>75</v>
      </c>
      <c r="M34" s="11" t="s">
        <v>75</v>
      </c>
      <c r="N34" s="12" t="str">
        <f>N27</f>
        <v>АО "НГТ-Энергия"</v>
      </c>
      <c r="O34" s="12" t="s">
        <v>62</v>
      </c>
      <c r="P34" s="12" t="s">
        <v>62</v>
      </c>
      <c r="Q34" s="11" t="s">
        <v>62</v>
      </c>
      <c r="R34" s="11" t="s">
        <v>66</v>
      </c>
      <c r="S34" s="13" t="str">
        <f>S31</f>
        <v>Запрос цен</v>
      </c>
      <c r="T34" s="13" t="s">
        <v>84</v>
      </c>
      <c r="U34" s="14">
        <v>3</v>
      </c>
      <c r="V34" s="13" t="s">
        <v>68</v>
      </c>
      <c r="W34" s="13" t="s">
        <v>68</v>
      </c>
      <c r="X34" s="13" t="s">
        <v>68</v>
      </c>
      <c r="Y34" s="15">
        <v>1</v>
      </c>
      <c r="Z34" s="15" t="s">
        <v>95</v>
      </c>
      <c r="AA34" s="14">
        <v>700.49944000000005</v>
      </c>
      <c r="AB34" s="15" t="s">
        <v>96</v>
      </c>
      <c r="AC34" s="15">
        <v>840.6</v>
      </c>
      <c r="AD34" s="16" t="s">
        <v>62</v>
      </c>
      <c r="AE34" s="11">
        <v>31908345895</v>
      </c>
      <c r="AF34" s="17" t="str">
        <f>AF31</f>
        <v>rn.tektorg.ru</v>
      </c>
      <c r="AG34" s="40">
        <v>43735</v>
      </c>
      <c r="AH34" s="40">
        <v>43735</v>
      </c>
      <c r="AI34" s="18">
        <v>43763</v>
      </c>
      <c r="AJ34" s="8">
        <v>43774</v>
      </c>
      <c r="AK34" s="5" t="s">
        <v>62</v>
      </c>
      <c r="AL34" s="5" t="s">
        <v>62</v>
      </c>
      <c r="AM34" s="5" t="s">
        <v>62</v>
      </c>
      <c r="AN34" s="8" t="s">
        <v>62</v>
      </c>
      <c r="AO34" s="40">
        <v>43790</v>
      </c>
      <c r="AP34" s="40">
        <v>43790</v>
      </c>
      <c r="AQ34" s="40">
        <v>43800</v>
      </c>
      <c r="AR34" s="40">
        <v>43800</v>
      </c>
      <c r="AS34" s="40">
        <v>43859</v>
      </c>
      <c r="AT34" s="38" t="s">
        <v>62</v>
      </c>
      <c r="AU34" s="38" t="s">
        <v>73</v>
      </c>
    </row>
    <row r="35" spans="1:47" ht="75" x14ac:dyDescent="0.25">
      <c r="A35" s="5">
        <v>7</v>
      </c>
      <c r="B35" s="39" t="s">
        <v>79</v>
      </c>
      <c r="C35" s="38" t="s">
        <v>80</v>
      </c>
      <c r="D35" s="40">
        <v>44196</v>
      </c>
      <c r="E35" s="38"/>
      <c r="F35" s="38"/>
      <c r="G35" s="38">
        <v>8</v>
      </c>
      <c r="H35" s="38"/>
      <c r="I35" s="38"/>
      <c r="J35" s="38"/>
      <c r="K35" s="38" t="s">
        <v>62</v>
      </c>
      <c r="L35" s="38" t="s">
        <v>75</v>
      </c>
      <c r="M35" s="38" t="s">
        <v>75</v>
      </c>
      <c r="N35" s="12" t="str">
        <f>N28</f>
        <v>АО "НГТ-Энергия"</v>
      </c>
      <c r="O35" s="38">
        <v>883.07456000000002</v>
      </c>
      <c r="P35" s="38" t="s">
        <v>74</v>
      </c>
      <c r="Q35" s="38">
        <v>883.07456000000002</v>
      </c>
      <c r="R35" s="41" t="s">
        <v>66</v>
      </c>
      <c r="S35" s="38" t="s">
        <v>66</v>
      </c>
      <c r="T35" s="38">
        <v>1</v>
      </c>
      <c r="U35" s="38">
        <v>1</v>
      </c>
      <c r="V35" s="41" t="s">
        <v>78</v>
      </c>
      <c r="W35" s="38" t="str">
        <f>W28</f>
        <v>Не указываются</v>
      </c>
      <c r="X35" s="38" t="s">
        <v>62</v>
      </c>
      <c r="Y35" s="38">
        <v>1</v>
      </c>
      <c r="Z35" s="41" t="s">
        <v>81</v>
      </c>
      <c r="AA35" s="38">
        <v>836.84472000000005</v>
      </c>
      <c r="AB35" s="15" t="s">
        <v>78</v>
      </c>
      <c r="AC35" s="38">
        <v>836.84472000000005</v>
      </c>
      <c r="AD35" s="38">
        <f>AC35</f>
        <v>836.84472000000005</v>
      </c>
      <c r="AE35" s="38">
        <v>31807384314</v>
      </c>
      <c r="AF35" s="17" t="str">
        <f>AF28</f>
        <v>rn.tektorg.ru</v>
      </c>
      <c r="AG35" s="40">
        <v>43462</v>
      </c>
      <c r="AH35" s="40">
        <v>43462</v>
      </c>
      <c r="AI35" s="40">
        <v>43483</v>
      </c>
      <c r="AJ35" s="40">
        <v>43495</v>
      </c>
      <c r="AK35" s="38" t="s">
        <v>62</v>
      </c>
      <c r="AL35" s="38" t="s">
        <v>62</v>
      </c>
      <c r="AM35" s="38" t="s">
        <v>62</v>
      </c>
      <c r="AN35" s="38" t="s">
        <v>62</v>
      </c>
      <c r="AO35" s="40">
        <v>43501</v>
      </c>
      <c r="AP35" s="40">
        <v>43501</v>
      </c>
      <c r="AQ35" s="40">
        <v>43497</v>
      </c>
      <c r="AR35" s="40">
        <v>43502</v>
      </c>
      <c r="AS35" s="40">
        <v>43544</v>
      </c>
      <c r="AT35" s="38" t="s">
        <v>62</v>
      </c>
      <c r="AU35" s="38" t="s">
        <v>73</v>
      </c>
    </row>
    <row r="36" spans="1:47" ht="150" customHeight="1" x14ac:dyDescent="0.25">
      <c r="A36" s="52">
        <v>8</v>
      </c>
      <c r="B36" s="55" t="s">
        <v>94</v>
      </c>
      <c r="C36" s="58" t="s">
        <v>103</v>
      </c>
      <c r="D36" s="61">
        <v>44531</v>
      </c>
      <c r="E36" s="38" t="s">
        <v>118</v>
      </c>
      <c r="F36" s="38"/>
      <c r="G36" s="38"/>
      <c r="H36" s="38"/>
      <c r="I36" s="38"/>
      <c r="J36" s="38"/>
      <c r="K36" s="38">
        <v>5</v>
      </c>
      <c r="L36" s="52" t="s">
        <v>97</v>
      </c>
      <c r="M36" s="41" t="s">
        <v>104</v>
      </c>
      <c r="N36" s="67" t="str">
        <f>N29</f>
        <v>АО "НГТ-Энергия"</v>
      </c>
      <c r="O36" s="64">
        <f>14515.58894/1.2</f>
        <v>12096.324116666667</v>
      </c>
      <c r="P36" s="52" t="s">
        <v>62</v>
      </c>
      <c r="Q36" s="64">
        <f>14515.58894/1.2</f>
        <v>12096.324116666667</v>
      </c>
      <c r="R36" s="70" t="s">
        <v>66</v>
      </c>
      <c r="S36" s="52" t="s">
        <v>66</v>
      </c>
      <c r="T36" s="52" t="s">
        <v>84</v>
      </c>
      <c r="U36" s="52">
        <v>8</v>
      </c>
      <c r="V36" s="73" t="s">
        <v>68</v>
      </c>
      <c r="W36" s="73" t="str">
        <f>W33</f>
        <v>Не указываются</v>
      </c>
      <c r="X36" s="52" t="s">
        <v>62</v>
      </c>
      <c r="Y36" s="52">
        <v>1</v>
      </c>
      <c r="Z36" s="70" t="s">
        <v>105</v>
      </c>
      <c r="AA36" s="47">
        <f>8259.6/1.2</f>
        <v>6883.0000000000009</v>
      </c>
      <c r="AB36" s="41" t="s">
        <v>106</v>
      </c>
      <c r="AC36" s="47">
        <v>8259.6</v>
      </c>
      <c r="AD36" s="47">
        <v>8259.6</v>
      </c>
      <c r="AE36" s="52">
        <v>32009238604</v>
      </c>
      <c r="AF36" s="79" t="s">
        <v>107</v>
      </c>
      <c r="AG36" s="76">
        <v>43997</v>
      </c>
      <c r="AH36" s="76">
        <v>43997</v>
      </c>
      <c r="AI36" s="76">
        <v>44036</v>
      </c>
      <c r="AJ36" s="76">
        <v>44046</v>
      </c>
      <c r="AK36" s="5" t="s">
        <v>62</v>
      </c>
      <c r="AL36" s="5" t="s">
        <v>62</v>
      </c>
      <c r="AM36" s="5" t="s">
        <v>62</v>
      </c>
      <c r="AN36" s="8" t="s">
        <v>62</v>
      </c>
      <c r="AO36" s="40">
        <v>44057</v>
      </c>
      <c r="AP36" s="40">
        <v>44057</v>
      </c>
      <c r="AQ36" s="40">
        <v>44170</v>
      </c>
      <c r="AR36" s="40">
        <v>44170</v>
      </c>
      <c r="AS36" s="40">
        <v>44190</v>
      </c>
      <c r="AT36" s="38" t="s">
        <v>84</v>
      </c>
      <c r="AU36" s="38" t="s">
        <v>84</v>
      </c>
    </row>
    <row r="37" spans="1:47" ht="75" x14ac:dyDescent="0.25">
      <c r="A37" s="53"/>
      <c r="B37" s="56"/>
      <c r="C37" s="59"/>
      <c r="D37" s="62"/>
      <c r="E37" s="38" t="s">
        <v>118</v>
      </c>
      <c r="F37" s="38"/>
      <c r="G37" s="38"/>
      <c r="H37" s="38"/>
      <c r="I37" s="38"/>
      <c r="J37" s="38"/>
      <c r="K37" s="38">
        <v>9</v>
      </c>
      <c r="L37" s="53"/>
      <c r="M37" s="38" t="s">
        <v>110</v>
      </c>
      <c r="N37" s="68"/>
      <c r="O37" s="65"/>
      <c r="P37" s="53"/>
      <c r="Q37" s="65"/>
      <c r="R37" s="71"/>
      <c r="S37" s="53"/>
      <c r="T37" s="53"/>
      <c r="U37" s="53"/>
      <c r="V37" s="74"/>
      <c r="W37" s="74"/>
      <c r="X37" s="53"/>
      <c r="Y37" s="53"/>
      <c r="Z37" s="71"/>
      <c r="AA37" s="47">
        <f>4018.08/1.2</f>
        <v>3348.4</v>
      </c>
      <c r="AB37" s="41" t="s">
        <v>108</v>
      </c>
      <c r="AC37" s="47">
        <v>4018.08</v>
      </c>
      <c r="AD37" s="47">
        <v>4018.08</v>
      </c>
      <c r="AE37" s="53"/>
      <c r="AF37" s="80"/>
      <c r="AG37" s="77"/>
      <c r="AH37" s="77"/>
      <c r="AI37" s="77"/>
      <c r="AJ37" s="77"/>
      <c r="AK37" s="5" t="s">
        <v>62</v>
      </c>
      <c r="AL37" s="5" t="s">
        <v>62</v>
      </c>
      <c r="AM37" s="5" t="s">
        <v>62</v>
      </c>
      <c r="AN37" s="8" t="s">
        <v>62</v>
      </c>
      <c r="AO37" s="40">
        <v>44057</v>
      </c>
      <c r="AP37" s="40">
        <v>44057</v>
      </c>
      <c r="AQ37" s="40">
        <v>44170</v>
      </c>
      <c r="AR37" s="40">
        <v>44170</v>
      </c>
      <c r="AS37" s="40">
        <v>44190</v>
      </c>
      <c r="AT37" s="38" t="s">
        <v>84</v>
      </c>
      <c r="AU37" s="38" t="s">
        <v>84</v>
      </c>
    </row>
    <row r="38" spans="1:47" ht="60" x14ac:dyDescent="0.25">
      <c r="A38" s="54"/>
      <c r="B38" s="57"/>
      <c r="C38" s="60"/>
      <c r="D38" s="63"/>
      <c r="E38" s="38" t="s">
        <v>118</v>
      </c>
      <c r="F38" s="38"/>
      <c r="G38" s="38"/>
      <c r="H38" s="38"/>
      <c r="I38" s="38"/>
      <c r="J38" s="38"/>
      <c r="K38" s="38">
        <v>18</v>
      </c>
      <c r="L38" s="54"/>
      <c r="M38" s="38" t="s">
        <v>111</v>
      </c>
      <c r="N38" s="69"/>
      <c r="O38" s="66"/>
      <c r="P38" s="54"/>
      <c r="Q38" s="66"/>
      <c r="R38" s="72"/>
      <c r="S38" s="54"/>
      <c r="T38" s="54"/>
      <c r="U38" s="54"/>
      <c r="V38" s="75"/>
      <c r="W38" s="75"/>
      <c r="X38" s="54"/>
      <c r="Y38" s="54"/>
      <c r="Z38" s="72"/>
      <c r="AA38" s="47">
        <f>303.85926/1.2</f>
        <v>253.21605000000002</v>
      </c>
      <c r="AB38" s="41" t="s">
        <v>109</v>
      </c>
      <c r="AC38" s="47">
        <v>303.85926000000001</v>
      </c>
      <c r="AD38" s="47">
        <v>303.85926000000001</v>
      </c>
      <c r="AE38" s="54"/>
      <c r="AF38" s="81"/>
      <c r="AG38" s="78"/>
      <c r="AH38" s="78"/>
      <c r="AI38" s="78"/>
      <c r="AJ38" s="78"/>
      <c r="AK38" s="5" t="s">
        <v>62</v>
      </c>
      <c r="AL38" s="5" t="s">
        <v>62</v>
      </c>
      <c r="AM38" s="5" t="s">
        <v>62</v>
      </c>
      <c r="AN38" s="8" t="s">
        <v>62</v>
      </c>
      <c r="AO38" s="40">
        <v>44064</v>
      </c>
      <c r="AP38" s="40">
        <v>44064</v>
      </c>
      <c r="AQ38" s="40">
        <v>44170</v>
      </c>
      <c r="AR38" s="40">
        <v>44170</v>
      </c>
      <c r="AS38" s="40">
        <v>44190</v>
      </c>
      <c r="AT38" s="38" t="s">
        <v>84</v>
      </c>
      <c r="AU38" s="38" t="s">
        <v>84</v>
      </c>
    </row>
    <row r="39" spans="1:47" ht="77.25" customHeight="1" x14ac:dyDescent="0.25">
      <c r="A39" s="38">
        <v>9</v>
      </c>
      <c r="B39" s="45" t="s">
        <v>94</v>
      </c>
      <c r="C39" s="7" t="s">
        <v>103</v>
      </c>
      <c r="D39" s="8">
        <v>44531</v>
      </c>
      <c r="E39" s="38" t="s">
        <v>118</v>
      </c>
      <c r="F39" s="38"/>
      <c r="G39" s="38"/>
      <c r="H39" s="38"/>
      <c r="I39" s="38"/>
      <c r="J39" s="38"/>
      <c r="K39" s="38">
        <v>2</v>
      </c>
      <c r="L39" s="38" t="s">
        <v>97</v>
      </c>
      <c r="M39" s="38" t="s">
        <v>112</v>
      </c>
      <c r="N39" s="12" t="str">
        <f>N32</f>
        <v>АО "НГТ-Энергия"</v>
      </c>
      <c r="O39" s="47">
        <f>6589.83052/1.2</f>
        <v>5491.5254333333341</v>
      </c>
      <c r="P39" s="38" t="s">
        <v>62</v>
      </c>
      <c r="Q39" s="47">
        <f>6589.83052/1.2</f>
        <v>5491.5254333333341</v>
      </c>
      <c r="R39" s="41" t="s">
        <v>66</v>
      </c>
      <c r="S39" s="38" t="s">
        <v>66</v>
      </c>
      <c r="T39" s="38" t="s">
        <v>84</v>
      </c>
      <c r="U39" s="38">
        <v>3</v>
      </c>
      <c r="V39" s="41" t="s">
        <v>68</v>
      </c>
      <c r="W39" s="41" t="s">
        <v>68</v>
      </c>
      <c r="X39" s="38">
        <v>1</v>
      </c>
      <c r="Y39" s="38">
        <v>1</v>
      </c>
      <c r="Z39" s="41" t="s">
        <v>113</v>
      </c>
      <c r="AA39" s="47">
        <f>6350/1.2</f>
        <v>5291.666666666667</v>
      </c>
      <c r="AB39" s="38" t="s">
        <v>114</v>
      </c>
      <c r="AC39" s="47">
        <v>6350</v>
      </c>
      <c r="AD39" s="47">
        <v>6350</v>
      </c>
      <c r="AE39" s="38">
        <v>32009193858</v>
      </c>
      <c r="AF39" s="46" t="s">
        <v>107</v>
      </c>
      <c r="AG39" s="40">
        <v>43979</v>
      </c>
      <c r="AH39" s="40">
        <v>43979</v>
      </c>
      <c r="AI39" s="40">
        <v>44018</v>
      </c>
      <c r="AJ39" s="40">
        <v>44028</v>
      </c>
      <c r="AK39" s="5" t="s">
        <v>62</v>
      </c>
      <c r="AL39" s="5" t="s">
        <v>62</v>
      </c>
      <c r="AM39" s="5" t="s">
        <v>62</v>
      </c>
      <c r="AN39" s="8" t="s">
        <v>62</v>
      </c>
      <c r="AO39" s="40">
        <v>44043</v>
      </c>
      <c r="AP39" s="40">
        <v>44043</v>
      </c>
      <c r="AQ39" s="40">
        <v>44124</v>
      </c>
      <c r="AR39" s="40">
        <v>44124</v>
      </c>
      <c r="AS39" s="40">
        <v>44140</v>
      </c>
      <c r="AT39" s="38" t="s">
        <v>84</v>
      </c>
      <c r="AU39" s="38" t="s">
        <v>84</v>
      </c>
    </row>
    <row r="40" spans="1:47" ht="158.25" customHeight="1" x14ac:dyDescent="0.25">
      <c r="A40" s="38">
        <v>10</v>
      </c>
      <c r="B40" s="45" t="s">
        <v>94</v>
      </c>
      <c r="C40" s="7" t="s">
        <v>103</v>
      </c>
      <c r="D40" s="8">
        <v>44531</v>
      </c>
      <c r="E40" s="38" t="s">
        <v>118</v>
      </c>
      <c r="F40" s="38"/>
      <c r="G40" s="38"/>
      <c r="H40" s="38"/>
      <c r="I40" s="38"/>
      <c r="J40" s="38"/>
      <c r="K40" s="38">
        <v>6</v>
      </c>
      <c r="L40" s="38" t="s">
        <v>97</v>
      </c>
      <c r="M40" s="38" t="s">
        <v>117</v>
      </c>
      <c r="N40" s="12" t="str">
        <f>N33</f>
        <v>АО "НГТ-Энергия"</v>
      </c>
      <c r="O40" s="47">
        <f>554.94146/1.2</f>
        <v>462.45121666666671</v>
      </c>
      <c r="P40" s="38" t="s">
        <v>62</v>
      </c>
      <c r="Q40" s="47">
        <f>554.94146/1.2</f>
        <v>462.45121666666671</v>
      </c>
      <c r="R40" s="41" t="s">
        <v>66</v>
      </c>
      <c r="S40" s="38" t="s">
        <v>66</v>
      </c>
      <c r="T40" s="38" t="s">
        <v>84</v>
      </c>
      <c r="U40" s="38">
        <v>6</v>
      </c>
      <c r="V40" s="41" t="s">
        <v>68</v>
      </c>
      <c r="W40" s="41" t="s">
        <v>68</v>
      </c>
      <c r="X40" s="38" t="s">
        <v>115</v>
      </c>
      <c r="Y40" s="38">
        <v>2</v>
      </c>
      <c r="Z40" s="41" t="s">
        <v>116</v>
      </c>
      <c r="AA40" s="47">
        <f>552.13229/1.2</f>
        <v>460.1102416666667</v>
      </c>
      <c r="AB40" s="38" t="s">
        <v>114</v>
      </c>
      <c r="AC40" s="47">
        <v>552.13229000000001</v>
      </c>
      <c r="AD40" s="47">
        <v>552.13229000000001</v>
      </c>
      <c r="AE40" s="38">
        <v>32009217030</v>
      </c>
      <c r="AF40" s="46" t="s">
        <v>107</v>
      </c>
      <c r="AG40" s="40">
        <v>43987</v>
      </c>
      <c r="AH40" s="40">
        <v>43987</v>
      </c>
      <c r="AI40" s="40">
        <v>44048</v>
      </c>
      <c r="AJ40" s="40">
        <v>44057</v>
      </c>
      <c r="AK40" s="5" t="s">
        <v>62</v>
      </c>
      <c r="AL40" s="5" t="s">
        <v>62</v>
      </c>
      <c r="AM40" s="5" t="s">
        <v>62</v>
      </c>
      <c r="AN40" s="8" t="s">
        <v>62</v>
      </c>
      <c r="AO40" s="40">
        <v>44077</v>
      </c>
      <c r="AP40" s="40">
        <v>44077</v>
      </c>
      <c r="AQ40" s="40">
        <v>44170</v>
      </c>
      <c r="AR40" s="40">
        <v>44170</v>
      </c>
      <c r="AS40" s="40">
        <v>44190</v>
      </c>
      <c r="AT40" s="38" t="s">
        <v>84</v>
      </c>
      <c r="AU40" s="38" t="s">
        <v>84</v>
      </c>
    </row>
    <row r="41" spans="1:47" ht="34.5" customHeight="1" x14ac:dyDescent="0.25">
      <c r="A41" s="38">
        <v>11</v>
      </c>
      <c r="B41" s="45" t="s">
        <v>94</v>
      </c>
      <c r="C41" s="7" t="s">
        <v>103</v>
      </c>
      <c r="D41" s="8">
        <v>44531</v>
      </c>
      <c r="E41" s="38" t="s">
        <v>118</v>
      </c>
      <c r="F41" s="38"/>
      <c r="G41" s="38"/>
      <c r="H41" s="38"/>
      <c r="I41" s="38"/>
      <c r="J41" s="38"/>
      <c r="K41" s="38">
        <v>1</v>
      </c>
      <c r="L41" s="38" t="s">
        <v>97</v>
      </c>
      <c r="M41" s="38" t="s">
        <v>121</v>
      </c>
      <c r="N41" s="12" t="str">
        <f>N34</f>
        <v>АО "НГТ-Энергия"</v>
      </c>
      <c r="O41" s="47">
        <f>16005.6/1.2</f>
        <v>13338</v>
      </c>
      <c r="P41" s="38" t="s">
        <v>62</v>
      </c>
      <c r="Q41" s="47">
        <f>16005.6/1.2</f>
        <v>13338</v>
      </c>
      <c r="R41" s="41" t="s">
        <v>66</v>
      </c>
      <c r="S41" s="38" t="s">
        <v>66</v>
      </c>
      <c r="T41" s="38" t="s">
        <v>84</v>
      </c>
      <c r="U41" s="38">
        <v>12</v>
      </c>
      <c r="V41" s="41" t="s">
        <v>68</v>
      </c>
      <c r="W41" s="41" t="s">
        <v>68</v>
      </c>
      <c r="X41" s="41" t="s">
        <v>119</v>
      </c>
      <c r="Y41" s="38">
        <v>1</v>
      </c>
      <c r="Z41" s="38"/>
      <c r="AA41" s="47">
        <f>15540/1.2</f>
        <v>12950</v>
      </c>
      <c r="AB41" s="38" t="s">
        <v>120</v>
      </c>
      <c r="AC41" s="47">
        <v>15540</v>
      </c>
      <c r="AD41" s="47">
        <v>15540</v>
      </c>
      <c r="AE41" s="38">
        <v>32009193870</v>
      </c>
      <c r="AF41" s="46" t="s">
        <v>107</v>
      </c>
      <c r="AG41" s="40">
        <v>43979</v>
      </c>
      <c r="AH41" s="40">
        <v>43979</v>
      </c>
      <c r="AI41" s="40">
        <v>44075</v>
      </c>
      <c r="AJ41" s="40">
        <v>44077</v>
      </c>
      <c r="AK41" s="5" t="s">
        <v>62</v>
      </c>
      <c r="AL41" s="5" t="s">
        <v>62</v>
      </c>
      <c r="AM41" s="5" t="s">
        <v>62</v>
      </c>
      <c r="AN41" s="8" t="s">
        <v>62</v>
      </c>
      <c r="AO41" s="40">
        <v>44096</v>
      </c>
      <c r="AP41" s="40">
        <v>44096</v>
      </c>
      <c r="AQ41" s="40">
        <v>44130</v>
      </c>
      <c r="AR41" s="40">
        <v>44130</v>
      </c>
      <c r="AS41" s="40">
        <v>44145</v>
      </c>
      <c r="AT41" s="38" t="s">
        <v>84</v>
      </c>
      <c r="AU41" s="38" t="s">
        <v>84</v>
      </c>
    </row>
    <row r="42" spans="1:47" s="48" customFormat="1" ht="60" x14ac:dyDescent="0.25">
      <c r="A42" s="38">
        <v>12</v>
      </c>
      <c r="B42" s="45" t="s">
        <v>94</v>
      </c>
      <c r="C42" s="7" t="s">
        <v>103</v>
      </c>
      <c r="D42" s="8">
        <v>44531</v>
      </c>
      <c r="E42" s="38" t="s">
        <v>118</v>
      </c>
      <c r="F42" s="38"/>
      <c r="G42" s="38"/>
      <c r="H42" s="38"/>
      <c r="I42" s="38"/>
      <c r="J42" s="38"/>
      <c r="K42" s="38"/>
      <c r="L42" s="38" t="s">
        <v>97</v>
      </c>
      <c r="M42" s="38" t="s">
        <v>122</v>
      </c>
      <c r="N42" s="12" t="str">
        <f>N35</f>
        <v>АО "НГТ-Энергия"</v>
      </c>
      <c r="O42" s="38">
        <f>1855.601/1.2</f>
        <v>1546.3341666666668</v>
      </c>
      <c r="P42" s="38" t="s">
        <v>62</v>
      </c>
      <c r="Q42" s="38">
        <f>O42</f>
        <v>1546.3341666666668</v>
      </c>
      <c r="R42" s="41" t="s">
        <v>128</v>
      </c>
      <c r="S42" s="41" t="s">
        <v>128</v>
      </c>
      <c r="T42" s="38" t="s">
        <v>84</v>
      </c>
      <c r="U42" s="38">
        <v>2</v>
      </c>
      <c r="V42" s="41" t="s">
        <v>68</v>
      </c>
      <c r="W42" s="41" t="s">
        <v>68</v>
      </c>
      <c r="X42" s="38" t="s">
        <v>62</v>
      </c>
      <c r="Y42" s="38">
        <v>1</v>
      </c>
      <c r="Z42" s="41" t="s">
        <v>123</v>
      </c>
      <c r="AA42" s="38">
        <v>1305.5</v>
      </c>
      <c r="AB42" s="38" t="s">
        <v>124</v>
      </c>
      <c r="AC42" s="38">
        <v>1540.5</v>
      </c>
      <c r="AD42" s="38">
        <v>1540.5</v>
      </c>
      <c r="AE42" s="38">
        <v>32009495437</v>
      </c>
      <c r="AF42" s="46" t="s">
        <v>107</v>
      </c>
      <c r="AG42" s="40">
        <v>44105</v>
      </c>
      <c r="AH42" s="40">
        <v>44105</v>
      </c>
      <c r="AI42" s="40">
        <v>44130</v>
      </c>
      <c r="AJ42" s="40">
        <v>44130</v>
      </c>
      <c r="AK42" s="5" t="s">
        <v>62</v>
      </c>
      <c r="AL42" s="5" t="s">
        <v>62</v>
      </c>
      <c r="AM42" s="5" t="s">
        <v>62</v>
      </c>
      <c r="AN42" s="8" t="s">
        <v>62</v>
      </c>
      <c r="AO42" s="40">
        <v>44141</v>
      </c>
      <c r="AP42" s="40">
        <v>44141</v>
      </c>
      <c r="AQ42" s="40">
        <v>44136</v>
      </c>
      <c r="AR42" s="40">
        <v>44150</v>
      </c>
      <c r="AS42" s="40">
        <v>44172</v>
      </c>
      <c r="AT42" s="38" t="s">
        <v>84</v>
      </c>
      <c r="AU42" s="38" t="s">
        <v>84</v>
      </c>
    </row>
    <row r="43" spans="1:47" s="48" customFormat="1" ht="45" x14ac:dyDescent="0.25">
      <c r="A43" s="38">
        <v>13</v>
      </c>
      <c r="B43" s="45" t="s">
        <v>94</v>
      </c>
      <c r="C43" s="7" t="s">
        <v>103</v>
      </c>
      <c r="D43" s="8">
        <v>44531</v>
      </c>
      <c r="E43" s="38"/>
      <c r="F43" s="38"/>
      <c r="G43" s="38"/>
      <c r="H43" s="38"/>
      <c r="I43" s="38"/>
      <c r="J43" s="38"/>
      <c r="K43" s="38"/>
      <c r="L43" s="11" t="s">
        <v>89</v>
      </c>
      <c r="M43" s="38" t="s">
        <v>101</v>
      </c>
      <c r="N43" s="12" t="str">
        <f>N36</f>
        <v>АО "НГТ-Энергия"</v>
      </c>
      <c r="O43" s="38">
        <f>6248.5/1.2</f>
        <v>5207.0833333333339</v>
      </c>
      <c r="P43" s="38" t="s">
        <v>62</v>
      </c>
      <c r="Q43" s="38">
        <f t="shared" ref="Q43:Q44" si="3">O43</f>
        <v>5207.0833333333339</v>
      </c>
      <c r="R43" s="41" t="s">
        <v>125</v>
      </c>
      <c r="S43" s="41" t="s">
        <v>125</v>
      </c>
      <c r="T43" s="38" t="s">
        <v>84</v>
      </c>
      <c r="U43" s="38">
        <v>2</v>
      </c>
      <c r="V43" s="41" t="s">
        <v>68</v>
      </c>
      <c r="W43" s="41" t="s">
        <v>68</v>
      </c>
      <c r="X43" s="38" t="s">
        <v>124</v>
      </c>
      <c r="Y43" s="38">
        <v>1</v>
      </c>
      <c r="Z43" s="41" t="s">
        <v>126</v>
      </c>
      <c r="AA43" s="38">
        <v>5295.3</v>
      </c>
      <c r="AB43" s="38" t="s">
        <v>114</v>
      </c>
      <c r="AC43" s="38">
        <v>6248.5</v>
      </c>
      <c r="AD43" s="38">
        <v>6248.5</v>
      </c>
      <c r="AE43" s="38">
        <v>32009545126</v>
      </c>
      <c r="AF43" s="46" t="s">
        <v>107</v>
      </c>
      <c r="AG43" s="40">
        <v>44105</v>
      </c>
      <c r="AH43" s="40">
        <v>44105</v>
      </c>
      <c r="AI43" s="40">
        <v>44141</v>
      </c>
      <c r="AJ43" s="40">
        <v>44147</v>
      </c>
      <c r="AK43" s="5" t="s">
        <v>62</v>
      </c>
      <c r="AL43" s="5" t="s">
        <v>62</v>
      </c>
      <c r="AM43" s="5" t="s">
        <v>62</v>
      </c>
      <c r="AN43" s="8" t="s">
        <v>62</v>
      </c>
      <c r="AO43" s="40">
        <v>44161</v>
      </c>
      <c r="AP43" s="40">
        <v>44161</v>
      </c>
      <c r="AQ43" s="40">
        <v>44162</v>
      </c>
      <c r="AR43" s="40">
        <v>44285</v>
      </c>
      <c r="AS43" s="38" t="s">
        <v>84</v>
      </c>
      <c r="AT43" s="38" t="s">
        <v>84</v>
      </c>
      <c r="AU43" s="38" t="s">
        <v>84</v>
      </c>
    </row>
    <row r="44" spans="1:47" s="48" customFormat="1" ht="60" x14ac:dyDescent="0.25">
      <c r="A44" s="38">
        <v>14</v>
      </c>
      <c r="B44" s="45" t="s">
        <v>94</v>
      </c>
      <c r="C44" s="7" t="s">
        <v>103</v>
      </c>
      <c r="D44" s="8">
        <v>44531</v>
      </c>
      <c r="E44" s="38" t="s">
        <v>118</v>
      </c>
      <c r="F44" s="38"/>
      <c r="G44" s="38"/>
      <c r="H44" s="38"/>
      <c r="I44" s="38"/>
      <c r="J44" s="38"/>
      <c r="K44" s="38"/>
      <c r="L44" s="38" t="s">
        <v>97</v>
      </c>
      <c r="M44" s="41" t="s">
        <v>127</v>
      </c>
      <c r="N44" s="12" t="s">
        <v>65</v>
      </c>
      <c r="O44" s="38">
        <f>777.778/1.2</f>
        <v>648.14833333333343</v>
      </c>
      <c r="P44" s="38" t="s">
        <v>62</v>
      </c>
      <c r="Q44" s="38">
        <f t="shared" si="3"/>
        <v>648.14833333333343</v>
      </c>
      <c r="R44" s="41" t="s">
        <v>128</v>
      </c>
      <c r="S44" s="41" t="s">
        <v>128</v>
      </c>
      <c r="T44" s="38" t="s">
        <v>84</v>
      </c>
      <c r="U44" s="38">
        <v>3</v>
      </c>
      <c r="V44" s="41" t="s">
        <v>68</v>
      </c>
      <c r="W44" s="41" t="s">
        <v>68</v>
      </c>
      <c r="X44" s="38" t="s">
        <v>114</v>
      </c>
      <c r="Y44" s="38">
        <v>1</v>
      </c>
      <c r="Z44" s="41" t="s">
        <v>129</v>
      </c>
      <c r="AA44" s="38">
        <v>627.97</v>
      </c>
      <c r="AB44" s="38" t="s">
        <v>115</v>
      </c>
      <c r="AC44" s="38">
        <v>741</v>
      </c>
      <c r="AD44" s="38">
        <v>741</v>
      </c>
      <c r="AE44" s="38">
        <v>32009536005</v>
      </c>
      <c r="AF44" s="46" t="s">
        <v>107</v>
      </c>
      <c r="AG44" s="40">
        <v>44103</v>
      </c>
      <c r="AH44" s="40">
        <v>44103</v>
      </c>
      <c r="AI44" s="40">
        <v>44140</v>
      </c>
      <c r="AJ44" s="40">
        <v>44147</v>
      </c>
      <c r="AK44" s="5" t="s">
        <v>62</v>
      </c>
      <c r="AL44" s="5" t="s">
        <v>62</v>
      </c>
      <c r="AM44" s="5" t="s">
        <v>62</v>
      </c>
      <c r="AN44" s="8" t="s">
        <v>62</v>
      </c>
      <c r="AO44" s="40">
        <v>44165</v>
      </c>
      <c r="AP44" s="40">
        <v>44165</v>
      </c>
      <c r="AQ44" s="40">
        <v>44175</v>
      </c>
      <c r="AR44" s="40">
        <v>44185</v>
      </c>
      <c r="AS44" s="38" t="s">
        <v>84</v>
      </c>
      <c r="AT44" s="38" t="s">
        <v>84</v>
      </c>
      <c r="AU44" s="38" t="s">
        <v>84</v>
      </c>
    </row>
    <row r="45" spans="1:47" s="48" customFormat="1" ht="60" x14ac:dyDescent="0.25">
      <c r="A45" s="38">
        <v>15</v>
      </c>
      <c r="B45" s="45" t="s">
        <v>94</v>
      </c>
      <c r="C45" s="7" t="s">
        <v>103</v>
      </c>
      <c r="D45" s="8">
        <v>44531</v>
      </c>
      <c r="E45" s="38" t="s">
        <v>118</v>
      </c>
      <c r="F45" s="38"/>
      <c r="G45" s="38"/>
      <c r="H45" s="38"/>
      <c r="I45" s="38"/>
      <c r="J45" s="38"/>
      <c r="K45" s="38"/>
      <c r="L45" s="38" t="s">
        <v>97</v>
      </c>
      <c r="M45" s="38" t="s">
        <v>130</v>
      </c>
      <c r="N45" s="41" t="s">
        <v>65</v>
      </c>
      <c r="O45" s="38">
        <f>1719.061/1.2</f>
        <v>1432.5508333333332</v>
      </c>
      <c r="P45" s="38" t="s">
        <v>62</v>
      </c>
      <c r="Q45" s="38">
        <f>O45</f>
        <v>1432.5508333333332</v>
      </c>
      <c r="R45" s="41" t="s">
        <v>128</v>
      </c>
      <c r="S45" s="41" t="s">
        <v>128</v>
      </c>
      <c r="T45" s="38" t="s">
        <v>84</v>
      </c>
      <c r="U45" s="38">
        <v>2</v>
      </c>
      <c r="V45" s="41" t="s">
        <v>68</v>
      </c>
      <c r="W45" s="41" t="s">
        <v>68</v>
      </c>
      <c r="X45" s="38" t="s">
        <v>62</v>
      </c>
      <c r="Y45" s="38">
        <v>1</v>
      </c>
      <c r="Z45" s="41" t="s">
        <v>131</v>
      </c>
      <c r="AA45" s="38">
        <v>1431.8</v>
      </c>
      <c r="AB45" s="38" t="s">
        <v>124</v>
      </c>
      <c r="AC45" s="38">
        <v>1718.25</v>
      </c>
      <c r="AD45" s="38">
        <v>1718.25</v>
      </c>
      <c r="AE45" s="38">
        <v>32009535348</v>
      </c>
      <c r="AF45" s="46" t="s">
        <v>107</v>
      </c>
      <c r="AG45" s="40">
        <v>44103</v>
      </c>
      <c r="AH45" s="40">
        <v>44103</v>
      </c>
      <c r="AI45" s="40">
        <v>44144</v>
      </c>
      <c r="AJ45" s="40">
        <v>44151</v>
      </c>
      <c r="AK45" s="5" t="s">
        <v>62</v>
      </c>
      <c r="AL45" s="5" t="s">
        <v>62</v>
      </c>
      <c r="AM45" s="5" t="s">
        <v>62</v>
      </c>
      <c r="AN45" s="8" t="s">
        <v>62</v>
      </c>
      <c r="AO45" s="40">
        <v>44165</v>
      </c>
      <c r="AP45" s="40">
        <v>44165</v>
      </c>
      <c r="AQ45" s="40">
        <v>44170</v>
      </c>
      <c r="AR45" s="40">
        <v>44190</v>
      </c>
      <c r="AS45" s="40">
        <v>44190</v>
      </c>
      <c r="AT45" s="38" t="s">
        <v>84</v>
      </c>
      <c r="AU45" s="38" t="s">
        <v>84</v>
      </c>
    </row>
    <row r="46" spans="1:47" s="49" customFormat="1" ht="90" x14ac:dyDescent="0.25">
      <c r="A46" s="41">
        <v>16</v>
      </c>
      <c r="B46" s="45" t="s">
        <v>94</v>
      </c>
      <c r="C46" s="7" t="s">
        <v>103</v>
      </c>
      <c r="D46" s="8">
        <v>44531</v>
      </c>
      <c r="E46" s="41" t="s">
        <v>118</v>
      </c>
      <c r="F46" s="41"/>
      <c r="G46" s="41"/>
      <c r="H46" s="41"/>
      <c r="I46" s="41"/>
      <c r="J46" s="41"/>
      <c r="K46" s="41"/>
      <c r="L46" s="11" t="s">
        <v>89</v>
      </c>
      <c r="M46" s="41" t="s">
        <v>133</v>
      </c>
      <c r="N46" s="41" t="s">
        <v>65</v>
      </c>
      <c r="O46" s="41">
        <v>0</v>
      </c>
      <c r="P46" s="41" t="s">
        <v>62</v>
      </c>
      <c r="Q46" s="50">
        <v>0</v>
      </c>
      <c r="R46" s="41" t="s">
        <v>84</v>
      </c>
      <c r="S46" s="41" t="s">
        <v>84</v>
      </c>
      <c r="T46" s="41" t="s">
        <v>84</v>
      </c>
      <c r="U46" s="41">
        <v>1</v>
      </c>
      <c r="V46" s="41" t="s">
        <v>134</v>
      </c>
      <c r="W46" s="50">
        <v>0</v>
      </c>
      <c r="X46" s="41" t="s">
        <v>62</v>
      </c>
      <c r="Y46" s="41" t="s">
        <v>84</v>
      </c>
      <c r="Z46" s="41" t="s">
        <v>84</v>
      </c>
      <c r="AA46" s="50">
        <v>0</v>
      </c>
      <c r="AB46" s="41" t="s">
        <v>134</v>
      </c>
      <c r="AC46" s="50">
        <v>0</v>
      </c>
      <c r="AD46" s="41" t="s">
        <v>84</v>
      </c>
      <c r="AE46" s="41" t="s">
        <v>84</v>
      </c>
      <c r="AF46" s="41" t="s">
        <v>135</v>
      </c>
      <c r="AG46" s="41" t="s">
        <v>84</v>
      </c>
      <c r="AH46" s="41" t="s">
        <v>84</v>
      </c>
      <c r="AI46" s="41" t="s">
        <v>84</v>
      </c>
      <c r="AJ46" s="51">
        <v>44497</v>
      </c>
      <c r="AK46" s="41" t="s">
        <v>136</v>
      </c>
      <c r="AL46" s="41" t="s">
        <v>137</v>
      </c>
      <c r="AM46" s="51">
        <v>44497</v>
      </c>
      <c r="AN46" s="41" t="s">
        <v>138</v>
      </c>
      <c r="AO46" s="51">
        <v>44497</v>
      </c>
      <c r="AP46" s="51">
        <v>44497</v>
      </c>
      <c r="AQ46" s="51">
        <v>44162</v>
      </c>
      <c r="AR46" s="41" t="s">
        <v>62</v>
      </c>
      <c r="AS46" s="51">
        <v>44530</v>
      </c>
      <c r="AT46" s="41" t="s">
        <v>84</v>
      </c>
      <c r="AU46" s="41" t="s">
        <v>84</v>
      </c>
    </row>
  </sheetData>
  <autoFilter ref="A26:AU45" xr:uid="{00000000-0009-0000-0000-000000000000}"/>
  <mergeCells count="81">
    <mergeCell ref="Q31:Q32"/>
    <mergeCell ref="A9:AU9"/>
    <mergeCell ref="A11:AU11"/>
    <mergeCell ref="A12:AU12"/>
    <mergeCell ref="A14:AU14"/>
    <mergeCell ref="A15:AU15"/>
    <mergeCell ref="A18:AU18"/>
    <mergeCell ref="A23:A25"/>
    <mergeCell ref="B23:B25"/>
    <mergeCell ref="C23:C25"/>
    <mergeCell ref="D23:D25"/>
    <mergeCell ref="E23:K23"/>
    <mergeCell ref="L23:L25"/>
    <mergeCell ref="M23:M25"/>
    <mergeCell ref="N23:N25"/>
    <mergeCell ref="O23:O25"/>
    <mergeCell ref="AU23:AU25"/>
    <mergeCell ref="E24:E25"/>
    <mergeCell ref="F24:F25"/>
    <mergeCell ref="G24:G25"/>
    <mergeCell ref="H24:H25"/>
    <mergeCell ref="I24:I25"/>
    <mergeCell ref="K24:K25"/>
    <mergeCell ref="AT23:AT25"/>
    <mergeCell ref="J24:J25"/>
    <mergeCell ref="AK24:AK25"/>
    <mergeCell ref="AL24:AL25"/>
    <mergeCell ref="AM24:AM25"/>
    <mergeCell ref="AN24:AN25"/>
    <mergeCell ref="AJ24:AJ25"/>
    <mergeCell ref="W23:W25"/>
    <mergeCell ref="P23:P25"/>
    <mergeCell ref="Q23:Q25"/>
    <mergeCell ref="R23:S23"/>
    <mergeCell ref="T23:T25"/>
    <mergeCell ref="AC23:AC25"/>
    <mergeCell ref="AD23:AD25"/>
    <mergeCell ref="U23:U25"/>
    <mergeCell ref="V23:V25"/>
    <mergeCell ref="R24:R25"/>
    <mergeCell ref="S24:S25"/>
    <mergeCell ref="X23:X25"/>
    <mergeCell ref="Y23:Y25"/>
    <mergeCell ref="Z23:Z25"/>
    <mergeCell ref="AA23:AA25"/>
    <mergeCell ref="AB23:AB25"/>
    <mergeCell ref="AR23:AR25"/>
    <mergeCell ref="AS23:AS25"/>
    <mergeCell ref="AG24:AH24"/>
    <mergeCell ref="AI24:AI25"/>
    <mergeCell ref="AO24:AO25"/>
    <mergeCell ref="AP24:AP25"/>
    <mergeCell ref="AE23:AJ23"/>
    <mergeCell ref="AK23:AN23"/>
    <mergeCell ref="AO23:AP23"/>
    <mergeCell ref="AE24:AF24"/>
    <mergeCell ref="AQ23:AQ25"/>
    <mergeCell ref="Z36:Z38"/>
    <mergeCell ref="AJ36:AJ38"/>
    <mergeCell ref="AI36:AI38"/>
    <mergeCell ref="AE36:AE38"/>
    <mergeCell ref="AF36:AF38"/>
    <mergeCell ref="AG36:AG38"/>
    <mergeCell ref="AH36:AH38"/>
    <mergeCell ref="O36:O38"/>
    <mergeCell ref="N36:N38"/>
    <mergeCell ref="Y36:Y38"/>
    <mergeCell ref="T36:T38"/>
    <mergeCell ref="S36:S38"/>
    <mergeCell ref="R36:R38"/>
    <mergeCell ref="Q36:Q38"/>
    <mergeCell ref="P36:P38"/>
    <mergeCell ref="X36:X38"/>
    <mergeCell ref="W36:W38"/>
    <mergeCell ref="V36:V38"/>
    <mergeCell ref="U36:U38"/>
    <mergeCell ref="L36:L38"/>
    <mergeCell ref="A36:A38"/>
    <mergeCell ref="B36:B38"/>
    <mergeCell ref="C36:C38"/>
    <mergeCell ref="D36:D38"/>
  </mergeCells>
  <phoneticPr fontId="43" type="noConversion"/>
  <hyperlinks>
    <hyperlink ref="AF36" r:id="rId1" tooltip="http://rn.tektorg.ru" display="http://rn.tektorg.ru/" xr:uid="{00000000-0004-0000-0000-000000000000}"/>
    <hyperlink ref="AF39" r:id="rId2" tooltip="http://rn.tektorg.ru" display="http://rn.tektorg.ru/" xr:uid="{00000000-0004-0000-0000-000001000000}"/>
    <hyperlink ref="AF40:AF41" r:id="rId3" tooltip="http://rn.tektorg.ru" display="http://rn.tektorg.ru/" xr:uid="{00000000-0004-0000-0000-000002000000}"/>
    <hyperlink ref="AF42" r:id="rId4" tooltip="http://rn.tektorg.ru" display="http://rn.tektorg.ru/" xr:uid="{00000000-0004-0000-0000-000003000000}"/>
    <hyperlink ref="AF43" r:id="rId5" tooltip="http://rn.tektorg.ru" display="http://rn.tektorg.ru/" xr:uid="{00000000-0004-0000-0000-000004000000}"/>
    <hyperlink ref="AF44" r:id="rId6" tooltip="http://rn.tektorg.ru" display="http://rn.tektorg.ru/" xr:uid="{00000000-0004-0000-0000-000005000000}"/>
    <hyperlink ref="AF45" r:id="rId7" tooltip="http://rn.tektorg.ru" display="http://rn.tektorg.ru/" xr:uid="{00000000-0004-0000-0000-000006000000}"/>
  </hyperlinks>
  <pageMargins left="0.70866141732283472" right="0.70866141732283472" top="0.74803149606299213" bottom="0.74803149606299213" header="0.31496062992125984" footer="0.31496062992125984"/>
  <pageSetup paperSize="8" scale="40" fitToHeight="6" orientation="landscape"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19 Квартал_ГКПЗ</vt:lpstr>
      <vt:lpstr>'19 Квартал_ГКПЗ'!Область_печати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Бритнер Антонина Витальевна</dc:creator>
  <cp:lastModifiedBy>Елена Николаевна Ващенко</cp:lastModifiedBy>
  <dcterms:created xsi:type="dcterms:W3CDTF">2017-01-09T04:39:20Z</dcterms:created>
  <dcterms:modified xsi:type="dcterms:W3CDTF">2022-02-07T14:45:02Z</dcterms:modified>
</cp:coreProperties>
</file>